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4905" yWindow="555" windowWidth="31980" windowHeight="15735" tabRatio="600" firstSheet="0" activeTab="0" autoFilterDateGrouping="1"/>
  </bookViews>
  <sheets>
    <sheet xmlns:r="http://schemas.openxmlformats.org/officeDocument/2006/relationships" name="Kørebog 2026" sheetId="1" state="visible" r:id="rId1"/>
    <sheet xmlns:r="http://schemas.openxmlformats.org/officeDocument/2006/relationships" name="Vejledning" sheetId="2" state="visible" r:id="rId2"/>
    <sheet xmlns:r="http://schemas.openxmlformats.org/officeDocument/2006/relationships" name="Satser 2026" sheetId="3" state="visible" r:id="rId3"/>
  </sheets>
  <definedNames>
    <definedName name="_xlnm.Print_Titles" localSheetId="0">'Kørebog 2026'!$1:$2</definedName>
    <definedName name="_xlnm.Print_Area" localSheetId="0">'Kørebog 2026'!$A$1:$I$93</definedName>
  </definedName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&quot; kr&quot;"/>
    <numFmt numFmtId="165" formatCode="#,##0.0"/>
  </numFmts>
  <fonts count="25">
    <font>
      <name val="Calibri"/>
      <family val="2"/>
      <color theme="1"/>
      <sz val="11"/>
      <scheme val="minor"/>
    </font>
    <font>
      <name val="Calibri"/>
      <b val="1"/>
      <color rgb="FFFFFFFF"/>
      <sz val="22"/>
    </font>
    <font>
      <name val="Calibri"/>
      <b val="1"/>
      <color rgb="FFFFFFFF"/>
      <sz val="10"/>
    </font>
    <font>
      <name val="Calibri"/>
      <color rgb="FF5A6A75"/>
      <sz val="9"/>
    </font>
    <font>
      <name val="Calibri"/>
      <b val="1"/>
      <color rgb="FFFFFFFF"/>
      <sz val="8"/>
    </font>
    <font>
      <name val="Calibri"/>
      <b val="1"/>
      <color rgb="FF0B3D5C"/>
      <sz val="16"/>
    </font>
    <font>
      <name val="Calibri"/>
      <b val="1"/>
      <color rgb="FF0D7377"/>
      <sz val="12"/>
    </font>
    <font>
      <name val="Calibri"/>
      <color rgb="FF1A1A1A"/>
      <sz val="10"/>
    </font>
    <font>
      <name val="Calibri"/>
      <b val="1"/>
      <color rgb="FF0B3D5C"/>
      <sz val="14"/>
    </font>
    <font>
      <name val="Calibri"/>
      <b val="1"/>
      <color rgb="FFFFFFFF"/>
      <sz val="11"/>
    </font>
    <font>
      <name val="Calibri"/>
      <color rgb="FFD6D1C8"/>
      <sz val="10"/>
    </font>
    <font>
      <name val="Calibri"/>
      <i val="1"/>
      <color rgb="FF3F3A34"/>
      <sz val="10"/>
    </font>
    <font>
      <name val="Calibri"/>
      <b val="1"/>
      <color rgb="FF6B6560"/>
      <sz val="8"/>
    </font>
    <font>
      <name val="Calibri"/>
      <b val="1"/>
      <color rgb="FF1D4E89"/>
      <sz val="12"/>
      <scheme val="minor"/>
    </font>
    <font>
      <name val="Calibri"/>
      <color rgb="FF1D4E89"/>
      <sz val="11"/>
      <scheme val="minor"/>
    </font>
    <font>
      <name val="Calibri"/>
      <b val="1"/>
      <color rgb="FF1C1917"/>
      <sz val="12"/>
    </font>
    <font>
      <name val="Calibri"/>
      <color rgb="FF3F3A34"/>
      <sz val="9"/>
    </font>
    <font>
      <name val="Calibri"/>
      <color rgb="FF6B6560"/>
      <sz val="9"/>
    </font>
    <font>
      <name val="Calibri"/>
      <b val="1"/>
      <color rgb="FF1D4E89"/>
      <sz val="12"/>
    </font>
    <font>
      <name val="Calibri"/>
      <i val="1"/>
      <color rgb="FF6B6560"/>
      <sz val="8"/>
    </font>
    <font>
      <name val="Calibri"/>
      <b val="1"/>
      <color rgb="FF1C1917"/>
      <sz val="18"/>
    </font>
    <font>
      <name val="Calibri"/>
      <b val="1"/>
      <color rgb="FF245C48"/>
      <sz val="18"/>
    </font>
    <font>
      <name val="Calibri"/>
      <b val="1"/>
      <color rgb="FF245C48"/>
      <sz val="11"/>
      <scheme val="minor"/>
    </font>
    <font>
      <name val="Calibri"/>
      <b val="1"/>
      <color rgb="FF1C1917"/>
      <sz val="11"/>
      <scheme val="minor"/>
    </font>
    <font>
      <name val="Calibri"/>
      <family val="2"/>
      <b val="1"/>
      <sz val="10"/>
    </font>
  </fonts>
  <fills count="12">
    <fill>
      <patternFill/>
    </fill>
    <fill>
      <patternFill patternType="gray125"/>
    </fill>
    <fill>
      <patternFill patternType="solid">
        <fgColor rgb="FF0B3D5C"/>
      </patternFill>
    </fill>
    <fill>
      <patternFill patternType="solid">
        <fgColor rgb="FF1C1917"/>
        <bgColor indexed="64"/>
      </patternFill>
    </fill>
    <fill>
      <patternFill patternType="solid">
        <fgColor rgb="FFF6F3EE"/>
        <bgColor indexed="64"/>
      </patternFill>
    </fill>
    <fill>
      <patternFill patternType="solid">
        <fgColor rgb="FFFFFDF8"/>
        <bgColor indexed="64"/>
      </patternFill>
    </fill>
    <fill>
      <patternFill patternType="solid">
        <fgColor rgb="FF245C48"/>
        <bgColor indexed="64"/>
      </patternFill>
    </fill>
    <fill>
      <patternFill patternType="solid">
        <fgColor rgb="FFEFEAE2"/>
        <bgColor indexed="64"/>
      </patternFill>
    </fill>
    <fill>
      <patternFill patternType="solid">
        <fgColor rgb="FFE7F0EB"/>
        <bgColor indexed="64"/>
      </patternFill>
    </fill>
    <fill>
      <patternFill patternType="solid">
        <fgColor rgb="FFF3EFE6"/>
        <bgColor indexed="64"/>
      </patternFill>
    </fill>
    <fill>
      <patternFill patternType="solid">
        <fgColor rgb="FFF7F4E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C5D5DB"/>
      </left>
      <right style="thin">
        <color rgb="FFC5D5DB"/>
      </right>
      <top style="thin">
        <color rgb="FFC5D5DB"/>
      </top>
      <bottom style="thin">
        <color rgb="FFC5D5DB"/>
      </bottom>
      <diagonal/>
    </border>
    <border>
      <left style="thin">
        <color rgb="FFC5D5DB"/>
      </left>
      <right/>
      <top/>
      <bottom/>
      <diagonal/>
    </border>
    <border>
      <left/>
      <right style="thin">
        <color rgb="FFC5D5DB"/>
      </right>
      <top/>
      <bottom/>
      <diagonal/>
    </border>
    <border>
      <left/>
      <right/>
      <top/>
      <bottom style="thin">
        <color rgb="FFC5D5DB"/>
      </bottom>
      <diagonal/>
    </border>
    <border>
      <left/>
      <right/>
      <top style="thin">
        <color rgb="FFC5D5DB"/>
      </top>
      <bottom/>
      <diagonal/>
    </border>
    <border>
      <left/>
      <right style="thin">
        <color rgb="FFC5D5DB"/>
      </right>
      <top style="thin">
        <color rgb="FFC5D5DB"/>
      </top>
      <bottom/>
      <diagonal/>
    </border>
    <border>
      <left/>
      <right style="thin">
        <color rgb="FFC5D5DB"/>
      </right>
      <top style="thin">
        <color rgb="FFC5D5DB"/>
      </top>
      <bottom style="thin">
        <color rgb="FFC5D5DB"/>
      </bottom>
      <diagonal/>
    </border>
    <border>
      <left style="thin">
        <color rgb="FFC5D5DB"/>
      </left>
      <right style="thin">
        <color rgb="FFC5D5DB"/>
      </right>
      <top/>
      <bottom/>
      <diagonal/>
    </border>
  </borders>
  <cellStyleXfs count="1">
    <xf numFmtId="0" fontId="0" fillId="0" borderId="0"/>
  </cellStyleXfs>
  <cellXfs count="74">
    <xf numFmtId="0" fontId="0" fillId="0" borderId="0" pivotButton="0" quotePrefix="0" xfId="0"/>
    <xf numFmtId="0" fontId="7" fillId="0" borderId="0" applyAlignment="1" pivotButton="0" quotePrefix="0" xfId="0">
      <alignment vertical="top" wrapText="1"/>
    </xf>
    <xf numFmtId="0" fontId="9" fillId="2" borderId="0" pivotButton="0" quotePrefix="0" xfId="0"/>
    <xf numFmtId="0" fontId="0" fillId="0" borderId="1" pivotButton="0" quotePrefix="0" xfId="0"/>
    <xf numFmtId="2" fontId="0" fillId="0" borderId="1" pivotButton="0" quotePrefix="0" xfId="0"/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  <xf numFmtId="0" fontId="11" fillId="4" borderId="0" applyAlignment="1" pivotButton="0" quotePrefix="0" xfId="0">
      <alignment horizontal="left" vertical="center" wrapText="1" indent="1"/>
    </xf>
    <xf numFmtId="0" fontId="12" fillId="4" borderId="0" pivotButton="0" quotePrefix="0" xfId="0"/>
    <xf numFmtId="0" fontId="15" fillId="4" borderId="1" applyAlignment="1" pivotButton="0" quotePrefix="0" xfId="0">
      <alignment horizontal="center"/>
    </xf>
    <xf numFmtId="0" fontId="19" fillId="4" borderId="0" applyAlignment="1" pivotButton="0" quotePrefix="0" xfId="0">
      <alignment vertical="center" wrapText="1"/>
    </xf>
    <xf numFmtId="3" fontId="15" fillId="4" borderId="1" pivotButton="0" quotePrefix="0" xfId="0"/>
    <xf numFmtId="0" fontId="12" fillId="7" borderId="0" pivotButton="0" quotePrefix="0" xfId="0"/>
    <xf numFmtId="0" fontId="12" fillId="7" borderId="0" applyAlignment="1" pivotButton="0" quotePrefix="0" xfId="0">
      <alignment horizontal="left"/>
    </xf>
    <xf numFmtId="3" fontId="20" fillId="7" borderId="1" pivotButton="0" quotePrefix="0" xfId="0"/>
    <xf numFmtId="164" fontId="21" fillId="7" borderId="1" pivotButton="0" quotePrefix="0" xfId="0"/>
    <xf numFmtId="0" fontId="4" fillId="6" borderId="0" pivotButton="0" quotePrefix="0" xfId="0"/>
    <xf numFmtId="3" fontId="21" fillId="8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17" fillId="4" borderId="0" applyAlignment="1" pivotButton="0" quotePrefix="0" xfId="0">
      <alignment vertical="center" wrapText="1"/>
    </xf>
    <xf numFmtId="0" fontId="0" fillId="4" borderId="0" pivotButton="0" quotePrefix="0" xfId="0"/>
    <xf numFmtId="0" fontId="13" fillId="4" borderId="1" pivotButton="0" quotePrefix="0" xfId="0"/>
    <xf numFmtId="0" fontId="14" fillId="4" borderId="1" pivotButton="0" quotePrefix="0" xfId="0"/>
    <xf numFmtId="0" fontId="0" fillId="4" borderId="0" pivotButton="0" quotePrefix="0" xfId="0"/>
    <xf numFmtId="0" fontId="16" fillId="4" borderId="1" pivotButton="0" quotePrefix="0" xfId="0"/>
    <xf numFmtId="2" fontId="15" fillId="4" borderId="1" applyAlignment="1" pivotButton="0" quotePrefix="0" xfId="0">
      <alignment horizontal="center"/>
    </xf>
    <xf numFmtId="0" fontId="17" fillId="4" borderId="1" pivotButton="0" quotePrefix="0" xfId="0"/>
    <xf numFmtId="3" fontId="18" fillId="4" borderId="1" pivotButton="0" quotePrefix="0" xfId="0"/>
    <xf numFmtId="0" fontId="14" fillId="9" borderId="1" pivotButton="0" quotePrefix="0" xfId="0"/>
    <xf numFmtId="165" fontId="14" fillId="9" borderId="1" pivotButton="0" quotePrefix="0" xfId="0"/>
    <xf numFmtId="2" fontId="22" fillId="9" borderId="1" applyAlignment="1" pivotButton="0" quotePrefix="0" xfId="0">
      <alignment horizontal="center"/>
    </xf>
    <xf numFmtId="4" fontId="23" fillId="10" borderId="1" applyAlignment="1" pivotButton="0" quotePrefix="0" xfId="0">
      <alignment horizontal="right"/>
    </xf>
    <xf numFmtId="0" fontId="14" fillId="5" borderId="1" pivotButton="0" quotePrefix="0" xfId="0"/>
    <xf numFmtId="165" fontId="14" fillId="5" borderId="1" pivotButton="0" quotePrefix="0" xfId="0"/>
    <xf numFmtId="2" fontId="22" fillId="5" borderId="1" applyAlignment="1" pivotButton="0" quotePrefix="0" xfId="0">
      <alignment horizontal="center"/>
    </xf>
    <xf numFmtId="4" fontId="23" fillId="11" borderId="1" applyAlignment="1" pivotButton="0" quotePrefix="0" xfId="0">
      <alignment horizontal="right"/>
    </xf>
    <xf numFmtId="14" fontId="14" fillId="9" borderId="1" applyAlignment="1" pivotButton="0" quotePrefix="0" xfId="0">
      <alignment horizontal="center"/>
    </xf>
    <xf numFmtId="14" fontId="14" fillId="5" borderId="1" applyAlignment="1" pivotButton="0" quotePrefix="0" xfId="0">
      <alignment horizontal="center"/>
    </xf>
    <xf numFmtId="3" fontId="23" fillId="10" borderId="1" applyAlignment="1" pivotButton="0" quotePrefix="0" xfId="0">
      <alignment horizontal="center"/>
    </xf>
    <xf numFmtId="3" fontId="23" fillId="11" borderId="1" applyAlignment="1" pivotButton="0" quotePrefix="0" xfId="0">
      <alignment horizontal="center"/>
    </xf>
    <xf numFmtId="0" fontId="1" fillId="3" borderId="0" applyAlignment="1" pivotButton="0" quotePrefix="0" xfId="0">
      <alignment horizontal="left" vertical="center" wrapText="1" indent="1"/>
    </xf>
    <xf numFmtId="0" fontId="10" fillId="3" borderId="0" applyAlignment="1" pivotButton="0" quotePrefix="0" xfId="0">
      <alignment horizontal="left" vertical="center" wrapText="1" indent="1"/>
    </xf>
    <xf numFmtId="0" fontId="19" fillId="4" borderId="2" applyAlignment="1" pivotButton="0" quotePrefix="0" xfId="0">
      <alignment vertical="center" wrapText="1"/>
    </xf>
    <xf numFmtId="0" fontId="19" fillId="4" borderId="3" applyAlignment="1" pivotButton="0" quotePrefix="0" xfId="0">
      <alignment vertical="center" wrapText="1"/>
    </xf>
    <xf numFmtId="0" fontId="19" fillId="4" borderId="2" applyAlignment="1" pivotButton="0" quotePrefix="0" xfId="0">
      <alignment wrapText="1"/>
    </xf>
    <xf numFmtId="0" fontId="19" fillId="4" borderId="0" applyAlignment="1" pivotButton="0" quotePrefix="0" xfId="0">
      <alignment wrapText="1"/>
    </xf>
    <xf numFmtId="0" fontId="19" fillId="4" borderId="3" applyAlignment="1" pivotButton="0" quotePrefix="0" xfId="0">
      <alignment wrapText="1"/>
    </xf>
    <xf numFmtId="0" fontId="19" fillId="4" borderId="5" applyAlignment="1" pivotButton="0" quotePrefix="0" xfId="0">
      <alignment vertical="center" wrapText="1"/>
    </xf>
    <xf numFmtId="0" fontId="5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  <xf numFmtId="0" fontId="24" fillId="4" borderId="4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4" pivotButton="0" quotePrefix="0" xfId="0"/>
    <xf numFmtId="0" fontId="19" fillId="4" borderId="8" applyAlignment="1" pivotButton="0" quotePrefix="0" xfId="0">
      <alignment vertical="center" wrapText="1"/>
    </xf>
    <xf numFmtId="0" fontId="0" fillId="0" borderId="3" pivotButton="0" quotePrefix="0" xfId="0"/>
    <xf numFmtId="0" fontId="19" fillId="4" borderId="8" applyAlignment="1" pivotButton="0" quotePrefix="0" xfId="0">
      <alignment wrapText="1"/>
    </xf>
    <xf numFmtId="0" fontId="0" fillId="0" borderId="5" pivotButton="0" quotePrefix="0" xfId="0"/>
    <xf numFmtId="165" fontId="14" fillId="9" borderId="1" pivotButton="0" quotePrefix="0" xfId="0"/>
    <xf numFmtId="165" fontId="14" fillId="5" borderId="1" pivotButton="0" quotePrefix="0" xfId="0"/>
    <xf numFmtId="0" fontId="13" fillId="4" borderId="1" pivotButton="0" quotePrefix="0" xfId="0" applyProtection="1">
      <protection locked="0" hidden="0"/>
    </xf>
    <xf numFmtId="0" fontId="0" fillId="0" borderId="7" pivotButton="0" quotePrefix="0" xfId="0" applyProtection="1">
      <protection locked="0" hidden="0"/>
    </xf>
    <xf numFmtId="0" fontId="14" fillId="4" borderId="1" pivotButton="0" quotePrefix="0" xfId="0" applyProtection="1">
      <protection locked="0" hidden="0"/>
    </xf>
    <xf numFmtId="3" fontId="18" fillId="4" borderId="1" pivotButton="0" quotePrefix="0" xfId="0" applyProtection="1">
      <protection locked="0" hidden="0"/>
    </xf>
    <xf applyProtection="1" numFmtId="14" fontId="14" fillId="9" borderId="1" applyAlignment="1" pivotButton="0" quotePrefix="0" xfId="0">
      <alignment horizontal="center"/>
      <protection locked="0" hidden="0"/>
    </xf>
    <xf applyProtection="1" numFmtId="14" fontId="14" fillId="5" borderId="1" applyAlignment="1" pivotButton="0" quotePrefix="0" xfId="0">
      <alignment horizontal="center"/>
      <protection locked="0" hidden="0"/>
    </xf>
    <xf numFmtId="0" fontId="14" fillId="9" borderId="1" pivotButton="0" quotePrefix="0" xfId="0" applyProtection="1">
      <protection locked="0" hidden="0"/>
    </xf>
    <xf numFmtId="0" fontId="14" fillId="5" borderId="1" pivotButton="0" quotePrefix="0" xfId="0" applyProtection="1">
      <protection locked="0" hidden="0"/>
    </xf>
    <xf numFmtId="165" fontId="14" fillId="9" borderId="1" pivotButton="0" quotePrefix="0" xfId="0" applyProtection="1">
      <protection locked="0" hidden="0"/>
    </xf>
    <xf numFmtId="165" fontId="14" fillId="5" borderId="1" pivotButton="0" quotePrefix="0" xfId="0" applyProtection="1">
      <protection locked="0" hidden="0"/>
    </xf>
    <xf applyProtection="1" numFmtId="2" fontId="22" fillId="9" borderId="1" applyAlignment="1" pivotButton="0" quotePrefix="0" xfId="0">
      <alignment horizontal="center"/>
      <protection locked="0" hidden="0"/>
    </xf>
    <xf applyProtection="1" numFmtId="2" fontId="22" fillId="5" borderId="1" applyAlignment="1" pivotButton="0" quotePrefix="0" xfId="0">
      <alignment horizontal="center"/>
      <protection locked="0" hidden="0"/>
    </xf>
  </cellXfs>
  <cellStyles count="1">
    <cellStyle name="Normal" xfId="0" builtinId="0"/>
  </cellStyles>
  <dxfs count="10">
    <dxf>
      <font>
        <name val="Calibri"/>
        <color rgb="FF1C1917"/>
        <sz val="11"/>
      </font>
      <numFmt numFmtId="4" formatCode="#,##0.00"/>
    </dxf>
    <dxf>
      <font>
        <name val="Calibri"/>
        <color rgb="FF1C1917"/>
        <sz val="11"/>
      </font>
      <numFmt numFmtId="3" formatCode="#,##0"/>
    </dxf>
    <dxf>
      <font>
        <name val="Calibri"/>
        <color rgb="FF1C1917"/>
        <sz val="11"/>
      </font>
      <numFmt numFmtId="166" formatCode="#,##0.0"/>
    </dxf>
    <dxf>
      <font>
        <name val="Calibri"/>
        <color rgb="FF1C1917"/>
        <sz val="11"/>
      </font>
      <numFmt numFmtId="166" formatCode="#,##0.0"/>
    </dxf>
    <dxf>
      <font>
        <name val="Calibri"/>
        <color rgb="FF1C1917"/>
        <sz val="11"/>
      </font>
      <numFmt numFmtId="19" formatCode="dd/mm/yyyy"/>
    </dxf>
    <dxf>
      <font>
        <name val="Calibri"/>
        <color rgb="FF1C1917"/>
        <sz val="11"/>
      </font>
    </dxf>
    <dxf>
      <font>
        <name val="Calibri"/>
        <color rgb="FF1C1917"/>
        <sz val="11"/>
      </font>
    </dxf>
    <dxf>
      <font>
        <name val="Calibri"/>
        <color rgb="FF1C1917"/>
        <sz val="11"/>
      </font>
    </dxf>
    <dxf>
      <font>
        <name val="Calibri"/>
        <color rgb="FF1C1917"/>
        <sz val="11"/>
      </font>
    </dxf>
    <dxf>
      <font>
        <name val="Calibri"/>
        <color rgb="FF1C1917"/>
        <sz val="1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Digitalt Bogholderi</author>
  </authors>
  <commentList>
    <comment ref="B6" authorId="0" shapeId="0">
      <text>
        <t>Bil-km allerede kørt i kalenderåret før denne bog (ikke cykel m.m.). Indgår i den progressive 20.000 km-grænse.</t>
      </text>
    </comment>
  </commentList>
</comments>
</file>

<file path=xl/tables/table1.xml><?xml version="1.0" encoding="utf-8"?>
<table xmlns="http://schemas.openxmlformats.org/spreadsheetml/2006/main" id="1" name="Korebog" displayName="Korebog" ref="A11:I91" headerRowCount="1" dataDxfId="5">
  <autoFilter ref="A11:I91"/>
  <tableColumns count="9">
    <tableColumn id="1" name="Dato" dataDxfId="4"/>
    <tableColumn id="2" name="Navn" dataDxfId="9"/>
    <tableColumn id="3" name="Km start" dataDxfId="3"/>
    <tableColumn id="4" name="Km slut" dataDxfId="2"/>
    <tableColumn id="5" name="Km" dataDxfId="1">
      <calculatedColumnFormula>IF(OR(C12="",D12=""),"",MAX(0,D12-C12))</calculatedColumnFormula>
    </tableColumn>
    <tableColumn id="6" name="Destination" dataDxfId="8"/>
    <tableColumn id="7" name="Formål" dataDxfId="7"/>
    <tableColumn id="8" name="Transport" dataDxfId="6"/>
    <tableColumn id="9" name="Godtgørelse" dataDxfId="0">
      <calculatedColumnFormula>IF(N(E12)=0,"",IF(ISNUMBER(MATCH(TRIM(H12),{"Cykel","El-cykel","Knallert","45-knallert","Scooter","El-løbehjul"},0)),E12*$H$7,IF(ISNUMBER(H12),E12*H12,MIN(E12,MAX(0,$B$7-($B$6+SUMPRODUCT($E$11:$E11,1-ISNUMBER(MATCH(TRIM($H$11:$H11),{"Cykel","El-cykel","Knallert","45-knallert","Scooter","El-løbehjul"},0))))))*$H$5+MAX(0,E12-MAX(0,$B$7-($B$6+SUMPRODUCT($E$11:$E11,1-ISNUMBER(MATCH(TRIM($H$11:$H11),{"Cykel","El-cykel","Knallert","45-knallert","Scooter","El-løbehjul"},0))))))*$H$6)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FF245C48"/>
    <outlinePr summaryBelow="1" summaryRight="1"/>
    <pageSetUpPr fitToPage="1"/>
  </sheetPr>
  <dimension ref="A1:I93"/>
  <sheetViews>
    <sheetView tabSelected="1" workbookViewId="0">
      <pane ySplit="11" topLeftCell="A12" activePane="bottomLeft" state="frozen"/>
      <selection pane="bottomLeft" activeCell="O3" sqref="O3"/>
    </sheetView>
  </sheetViews>
  <sheetFormatPr baseColWidth="8" defaultRowHeight="15" outlineLevelCol="0"/>
  <cols>
    <col width="16.7109375" customWidth="1" style="6" min="1" max="1"/>
    <col width="22.85546875" customWidth="1" style="6" min="2" max="2"/>
    <col width="17.140625" customWidth="1" style="6" min="3" max="4"/>
    <col width="13.7109375" customWidth="1" style="6" min="5" max="5"/>
    <col width="34.28515625" customWidth="1" style="6" min="6" max="6"/>
    <col width="41.85546875" customWidth="1" style="6" min="7" max="7"/>
    <col width="19" customWidth="1" style="6" min="8" max="8"/>
    <col width="21" customWidth="1" style="6" min="9" max="9"/>
  </cols>
  <sheetData>
    <row r="1" ht="36" customHeight="1" s="6">
      <c r="A1" s="43" t="inlineStr">
        <is>
          <t>Kørebog</t>
        </is>
      </c>
    </row>
    <row r="2" ht="20.1" customHeight="1" s="6">
      <c r="A2" s="44" t="inlineStr">
        <is>
          <t>Digitalt Bogholderi  ·  Kørebog 2026  ·  Riddergade 17, 7000 Fredericia  ·  30 20 12 02</t>
        </is>
      </c>
    </row>
    <row r="3" ht="36" customHeight="1" s="6">
      <c r="A3" s="10" t="inlineStr">
        <is>
          <t>Udfyld kun de lyse felter: dato, km start, km slut, destination og formål. Km og godtgørelse regnes selv. Transport står som Bil — vælg Cykel, El-cykel, Knallert, 45-knallert, Scooter eller El-løbehjul i listen, hvis turen ikke er i bil. De km afregnes med 0,64 kr og tæller ikke med i grænsen på 20.000 km.</t>
        </is>
      </c>
    </row>
    <row r="4" ht="15.75" customHeight="1" s="6">
      <c r="A4" s="11" t="inlineStr">
        <is>
          <t>FØRER</t>
        </is>
      </c>
      <c r="B4" s="62" t="n"/>
      <c r="C4" s="63" t="n"/>
      <c r="D4" s="11" t="inlineStr">
        <is>
          <t>CPR (valgfri)</t>
        </is>
      </c>
      <c r="E4" s="64" t="n"/>
      <c r="F4" s="63" t="n"/>
      <c r="G4" s="53" t="inlineStr">
        <is>
          <t>SKAT 2026  ·  skattefri kørselsgodtgørelse</t>
        </is>
      </c>
      <c r="H4" s="55" t="n"/>
      <c r="I4" s="55" t="n"/>
    </row>
    <row r="5" ht="15.75" customHeight="1" s="6">
      <c r="A5" s="11" t="inlineStr">
        <is>
          <t>BIL</t>
        </is>
      </c>
      <c r="B5" s="62" t="n"/>
      <c r="C5" s="63" t="n"/>
      <c r="D5" s="11" t="inlineStr">
        <is>
          <t>ÅR</t>
        </is>
      </c>
      <c r="E5" s="12" t="n">
        <v>2026</v>
      </c>
      <c r="F5" s="26" t="n"/>
      <c r="G5" s="27" t="inlineStr">
        <is>
          <t>Høj sats  ≤ 20.000 km</t>
        </is>
      </c>
      <c r="H5" s="28" t="n">
        <v>3.94</v>
      </c>
      <c r="I5" s="29" t="inlineStr">
        <is>
          <t>kr/km</t>
        </is>
      </c>
    </row>
    <row r="6" ht="18" customHeight="1" s="6">
      <c r="A6" s="11" t="inlineStr">
        <is>
          <t>ALLEREDE KØRT I ÅR</t>
        </is>
      </c>
      <c r="B6" s="65" t="n">
        <v>0</v>
      </c>
      <c r="C6" s="56" t="inlineStr">
        <is>
          <t>Bil-km kørt i 2026 før denne bog. Bruges til 20.000 km-grænsen.</t>
        </is>
      </c>
      <c r="F6" s="57" t="n"/>
      <c r="G6" s="27" t="inlineStr">
        <is>
          <t>Lav sats  &gt; 20.000 km</t>
        </is>
      </c>
      <c r="H6" s="28" t="n">
        <v>2.28</v>
      </c>
      <c r="I6" s="29" t="inlineStr">
        <is>
          <t>kr/km</t>
        </is>
      </c>
    </row>
    <row r="7" ht="15.75" customHeight="1" s="6">
      <c r="A7" s="11" t="inlineStr">
        <is>
          <t>GRÆNSE</t>
        </is>
      </c>
      <c r="B7" s="14" t="n">
        <v>20000</v>
      </c>
      <c r="C7" s="58" t="inlineStr">
        <is>
          <t>Første 20.000 erhvervskm pr. arbejdsgiver til høj sats.</t>
        </is>
      </c>
      <c r="F7" s="57" t="n"/>
      <c r="G7" s="27" t="inlineStr">
        <is>
          <t>Cykel / knallert / løbehjul</t>
        </is>
      </c>
      <c r="H7" s="28" t="n">
        <v>0.64</v>
      </c>
      <c r="I7" s="29" t="inlineStr">
        <is>
          <t>kr/km</t>
        </is>
      </c>
    </row>
    <row r="8" ht="20.1" customHeight="1" s="6">
      <c r="A8" s="11" t="inlineStr">
        <is>
          <t>BIL-KM I ÅR</t>
        </is>
      </c>
      <c r="B8" s="14">
        <f>B6+SUMPRODUCT(E12:E91,1-ISNUMBER(MATCH(TRIM(H12:H91),{"Cykel","El-cykel","Knallert","45-knallert","Scooter","El-løbehjul"},0)))</f>
        <v/>
      </c>
      <c r="C8" s="58" t="inlineStr">
        <is>
          <t>Allerede kørt + bil/motorcykel i bogen. Cykel, el-cykel, knallert, scooter og el-løbehjul tæller ikke med i 20.000 km.</t>
        </is>
      </c>
      <c r="F8" s="57" t="n"/>
      <c r="G8" s="50" t="inlineStr">
        <is>
          <t>Vælg Cykel, El-cykel, Knallert m.fl. i Transport — 0,64 kr, tæller ikke med i 20.000 km.</t>
        </is>
      </c>
      <c r="H8" s="59" t="n"/>
      <c r="I8" s="59" t="n"/>
    </row>
    <row r="9" ht="32.1" customHeight="1" s="6">
      <c r="A9" s="16" t="inlineStr">
        <is>
          <t>KM I BOGEN</t>
        </is>
      </c>
      <c r="B9" s="17">
        <f>SUM(E12:E91)</f>
        <v/>
      </c>
      <c r="C9" s="15" t="inlineStr">
        <is>
          <t>KM I ÅR (ALLE)</t>
        </is>
      </c>
      <c r="D9" s="17">
        <f>B6+B9</f>
        <v/>
      </c>
      <c r="E9" s="15" t="inlineStr">
        <is>
          <t>GODTGØRELSE</t>
        </is>
      </c>
      <c r="F9" s="18">
        <f>SUM(I12:I91)</f>
        <v/>
      </c>
      <c r="G9" s="54" t="n"/>
      <c r="H9" s="19" t="inlineStr">
        <is>
          <t>REST TIL LAV SATS (BIL)</t>
        </is>
      </c>
      <c r="I9" s="20">
        <f>MAX(0,B7-B8)</f>
        <v/>
      </c>
    </row>
    <row r="10" ht="8.1" customHeight="1" s="6">
      <c r="A10" s="26" t="n"/>
      <c r="B10" s="26" t="n"/>
      <c r="C10" s="26" t="n"/>
      <c r="D10" s="26" t="n"/>
      <c r="E10" s="26" t="n"/>
      <c r="F10" s="26" t="n"/>
      <c r="G10" s="26" t="n"/>
      <c r="H10" s="26" t="n"/>
      <c r="I10" s="26" t="n"/>
    </row>
    <row r="11" ht="21.95" customHeight="1" s="6">
      <c r="A11" s="21" t="inlineStr">
        <is>
          <t>Dato</t>
        </is>
      </c>
      <c r="B11" s="21" t="inlineStr">
        <is>
          <t>Navn</t>
        </is>
      </c>
      <c r="C11" s="21" t="inlineStr">
        <is>
          <t>Km start</t>
        </is>
      </c>
      <c r="D11" s="21" t="inlineStr">
        <is>
          <t>Km slut</t>
        </is>
      </c>
      <c r="E11" s="21" t="inlineStr">
        <is>
          <t>Km</t>
        </is>
      </c>
      <c r="F11" s="21" t="inlineStr">
        <is>
          <t>Destination</t>
        </is>
      </c>
      <c r="G11" s="21" t="inlineStr">
        <is>
          <t>Formål</t>
        </is>
      </c>
      <c r="H11" s="21" t="inlineStr">
        <is>
          <t>Transport</t>
        </is>
      </c>
      <c r="I11" s="21" t="inlineStr">
        <is>
          <t>Godtgørelse</t>
        </is>
      </c>
    </row>
    <row r="12">
      <c r="A12" s="66" t="n"/>
      <c r="B12" s="68" t="n"/>
      <c r="C12" s="70" t="n"/>
      <c r="D12" s="70" t="n"/>
      <c r="E12" s="41">
        <f>IF(OR(C12="",D12=""),"",MAX(0,D12-C12))</f>
        <v/>
      </c>
      <c r="F12" s="68" t="n"/>
      <c r="G12" s="68" t="n"/>
      <c r="H12" s="72" t="n"/>
      <c r="I12" s="34">
        <f>IF(N(E12)=0,"",IF(ISNUMBER(MATCH(TRIM(H12),{"Cykel","El-cykel","Knallert","45-knallert","Scooter","El-løbehjul"},0)),E12*$H$7,IF(ISNUMBER(H12),E12*H12,MIN(E12,MAX(0,$B$7-($B$6+SUMPRODUCT($E$11:$E11,1-ISNUMBER(MATCH(TRIM($H$11:$H11),{"Cykel","El-cykel","Knallert","45-knallert","Scooter","El-løbehjul"},0))))))*$H$5+MAX(0,E12-MAX(0,$B$7-($B$6+SUMPRODUCT($E$11:$E11,1-ISNUMBER(MATCH(TRIM($H$11:$H11),{"Cykel","El-cykel","Knallert","45-knallert","Scooter","El-løbehjul"},0))))))*$H$6)))</f>
        <v/>
      </c>
    </row>
    <row r="13">
      <c r="A13" s="67" t="n"/>
      <c r="B13" s="69" t="n"/>
      <c r="C13" s="71" t="n"/>
      <c r="D13" s="71" t="n"/>
      <c r="E13" s="42">
        <f>IF(OR(C13="",D13=""),"",MAX(0,D13-C13))</f>
        <v/>
      </c>
      <c r="F13" s="69" t="n"/>
      <c r="G13" s="69" t="n"/>
      <c r="H13" s="73" t="n"/>
      <c r="I13" s="38">
        <f>IF(N(E13)=0,"",IF(ISNUMBER(MATCH(TRIM(H13),{"Cykel","El-cykel","Knallert","45-knallert","Scooter","El-løbehjul"},0)),E13*$H$7,IF(ISNUMBER(H13),E13*H13,MIN(E13,MAX(0,$B$7-($B$6+SUMPRODUCT($E$11:$E12,1-ISNUMBER(MATCH(TRIM($H$11:$H12),{"Cykel","El-cykel","Knallert","45-knallert","Scooter","El-løbehjul"},0))))))*$H$5+MAX(0,E13-MAX(0,$B$7-($B$6+SUMPRODUCT($E$11:$E12,1-ISNUMBER(MATCH(TRIM($H$11:$H12),{"Cykel","El-cykel","Knallert","45-knallert","Scooter","El-løbehjul"},0))))))*$H$6)))</f>
        <v/>
      </c>
    </row>
    <row r="14">
      <c r="A14" s="66" t="n"/>
      <c r="B14" s="68" t="n"/>
      <c r="C14" s="70" t="n"/>
      <c r="D14" s="70" t="n"/>
      <c r="E14" s="41">
        <f>IF(OR(C14="",D14=""),"",MAX(0,D14-C14))</f>
        <v/>
      </c>
      <c r="F14" s="68" t="n"/>
      <c r="G14" s="68" t="n"/>
      <c r="H14" s="72" t="n"/>
      <c r="I14" s="34">
        <f>IF(N(E14)=0,"",IF(ISNUMBER(MATCH(TRIM(H14),{"Cykel","El-cykel","Knallert","45-knallert","Scooter","El-løbehjul"},0)),E14*$H$7,IF(ISNUMBER(H14),E14*H14,MIN(E14,MAX(0,$B$7-($B$6+SUMPRODUCT($E$11:$E13,1-ISNUMBER(MATCH(TRIM($H$11:$H13),{"Cykel","El-cykel","Knallert","45-knallert","Scooter","El-løbehjul"},0))))))*$H$5+MAX(0,E14-MAX(0,$B$7-($B$6+SUMPRODUCT($E$11:$E13,1-ISNUMBER(MATCH(TRIM($H$11:$H13),{"Cykel","El-cykel","Knallert","45-knallert","Scooter","El-løbehjul"},0))))))*$H$6)))</f>
        <v/>
      </c>
    </row>
    <row r="15">
      <c r="A15" s="67" t="n"/>
      <c r="B15" s="69" t="n"/>
      <c r="C15" s="71" t="n"/>
      <c r="D15" s="71" t="n"/>
      <c r="E15" s="42">
        <f>IF(OR(C15="",D15=""),"",MAX(0,D15-C15))</f>
        <v/>
      </c>
      <c r="F15" s="69" t="n"/>
      <c r="G15" s="69" t="n"/>
      <c r="H15" s="73" t="n"/>
      <c r="I15" s="38">
        <f>IF(N(E15)=0,"",IF(ISNUMBER(MATCH(TRIM(H15),{"Cykel","El-cykel","Knallert","45-knallert","Scooter","El-løbehjul"},0)),E15*$H$7,IF(ISNUMBER(H15),E15*H15,MIN(E15,MAX(0,$B$7-($B$6+SUMPRODUCT($E$11:$E14,1-ISNUMBER(MATCH(TRIM($H$11:$H14),{"Cykel","El-cykel","Knallert","45-knallert","Scooter","El-løbehjul"},0))))))*$H$5+MAX(0,E15-MAX(0,$B$7-($B$6+SUMPRODUCT($E$11:$E14,1-ISNUMBER(MATCH(TRIM($H$11:$H14),{"Cykel","El-cykel","Knallert","45-knallert","Scooter","El-løbehjul"},0))))))*$H$6)))</f>
        <v/>
      </c>
    </row>
    <row r="16">
      <c r="A16" s="66" t="n"/>
      <c r="B16" s="68" t="n"/>
      <c r="C16" s="70" t="n"/>
      <c r="D16" s="70" t="n"/>
      <c r="E16" s="41">
        <f>IF(OR(C16="",D16=""),"",MAX(0,D16-C16))</f>
        <v/>
      </c>
      <c r="F16" s="68" t="n"/>
      <c r="G16" s="68" t="n"/>
      <c r="H16" s="72" t="n"/>
      <c r="I16" s="34">
        <f>IF(N(E16)=0,"",IF(ISNUMBER(MATCH(TRIM(H16),{"Cykel","El-cykel","Knallert","45-knallert","Scooter","El-løbehjul"},0)),E16*$H$7,IF(ISNUMBER(H16),E16*H16,MIN(E16,MAX(0,$B$7-($B$6+SUMPRODUCT($E$11:$E15,1-ISNUMBER(MATCH(TRIM($H$11:$H15),{"Cykel","El-cykel","Knallert","45-knallert","Scooter","El-løbehjul"},0))))))*$H$5+MAX(0,E16-MAX(0,$B$7-($B$6+SUMPRODUCT($E$11:$E15,1-ISNUMBER(MATCH(TRIM($H$11:$H15),{"Cykel","El-cykel","Knallert","45-knallert","Scooter","El-løbehjul"},0))))))*$H$6)))</f>
        <v/>
      </c>
    </row>
    <row r="17">
      <c r="A17" s="67" t="n"/>
      <c r="B17" s="69" t="n"/>
      <c r="C17" s="71" t="n"/>
      <c r="D17" s="71" t="n"/>
      <c r="E17" s="42">
        <f>IF(OR(C17="",D17=""),"",MAX(0,D17-C17))</f>
        <v/>
      </c>
      <c r="F17" s="69" t="n"/>
      <c r="G17" s="69" t="n"/>
      <c r="H17" s="73" t="n"/>
      <c r="I17" s="38">
        <f>IF(N(E17)=0,"",IF(ISNUMBER(MATCH(TRIM(H17),{"Cykel","El-cykel","Knallert","45-knallert","Scooter","El-løbehjul"},0)),E17*$H$7,IF(ISNUMBER(H17),E17*H17,MIN(E17,MAX(0,$B$7-($B$6+SUMPRODUCT($E$11:$E16,1-ISNUMBER(MATCH(TRIM($H$11:$H16),{"Cykel","El-cykel","Knallert","45-knallert","Scooter","El-løbehjul"},0))))))*$H$5+MAX(0,E17-MAX(0,$B$7-($B$6+SUMPRODUCT($E$11:$E16,1-ISNUMBER(MATCH(TRIM($H$11:$H16),{"Cykel","El-cykel","Knallert","45-knallert","Scooter","El-løbehjul"},0))))))*$H$6)))</f>
        <v/>
      </c>
    </row>
    <row r="18">
      <c r="A18" s="66" t="n"/>
      <c r="B18" s="68" t="n"/>
      <c r="C18" s="70" t="n"/>
      <c r="D18" s="70" t="n"/>
      <c r="E18" s="41">
        <f>IF(OR(C18="",D18=""),"",MAX(0,D18-C18))</f>
        <v/>
      </c>
      <c r="F18" s="68" t="n"/>
      <c r="G18" s="68" t="n"/>
      <c r="H18" s="72" t="n"/>
      <c r="I18" s="34">
        <f>IF(N(E18)=0,"",IF(ISNUMBER(MATCH(TRIM(H18),{"Cykel","El-cykel","Knallert","45-knallert","Scooter","El-løbehjul"},0)),E18*$H$7,IF(ISNUMBER(H18),E18*H18,MIN(E18,MAX(0,$B$7-($B$6+SUMPRODUCT($E$11:$E17,1-ISNUMBER(MATCH(TRIM($H$11:$H17),{"Cykel","El-cykel","Knallert","45-knallert","Scooter","El-løbehjul"},0))))))*$H$5+MAX(0,E18-MAX(0,$B$7-($B$6+SUMPRODUCT($E$11:$E17,1-ISNUMBER(MATCH(TRIM($H$11:$H17),{"Cykel","El-cykel","Knallert","45-knallert","Scooter","El-løbehjul"},0))))))*$H$6)))</f>
        <v/>
      </c>
    </row>
    <row r="19">
      <c r="A19" s="67" t="n"/>
      <c r="B19" s="69" t="n"/>
      <c r="C19" s="71" t="n"/>
      <c r="D19" s="71" t="n"/>
      <c r="E19" s="42">
        <f>IF(OR(C19="",D19=""),"",MAX(0,D19-C19))</f>
        <v/>
      </c>
      <c r="F19" s="69" t="n"/>
      <c r="G19" s="69" t="n"/>
      <c r="H19" s="73" t="n"/>
      <c r="I19" s="38">
        <f>IF(N(E19)=0,"",IF(ISNUMBER(MATCH(TRIM(H19),{"Cykel","El-cykel","Knallert","45-knallert","Scooter","El-løbehjul"},0)),E19*$H$7,IF(ISNUMBER(H19),E19*H19,MIN(E19,MAX(0,$B$7-($B$6+SUMPRODUCT($E$11:$E18,1-ISNUMBER(MATCH(TRIM($H$11:$H18),{"Cykel","El-cykel","Knallert","45-knallert","Scooter","El-løbehjul"},0))))))*$H$5+MAX(0,E19-MAX(0,$B$7-($B$6+SUMPRODUCT($E$11:$E18,1-ISNUMBER(MATCH(TRIM($H$11:$H18),{"Cykel","El-cykel","Knallert","45-knallert","Scooter","El-løbehjul"},0))))))*$H$6)))</f>
        <v/>
      </c>
    </row>
    <row r="20">
      <c r="A20" s="66" t="n"/>
      <c r="B20" s="68" t="n"/>
      <c r="C20" s="70" t="n"/>
      <c r="D20" s="70" t="n"/>
      <c r="E20" s="41">
        <f>IF(OR(C20="",D20=""),"",MAX(0,D20-C20))</f>
        <v/>
      </c>
      <c r="F20" s="68" t="n"/>
      <c r="G20" s="68" t="n"/>
      <c r="H20" s="72" t="n"/>
      <c r="I20" s="34">
        <f>IF(N(E20)=0,"",IF(ISNUMBER(MATCH(TRIM(H20),{"Cykel","El-cykel","Knallert","45-knallert","Scooter","El-løbehjul"},0)),E20*$H$7,IF(ISNUMBER(H20),E20*H20,MIN(E20,MAX(0,$B$7-($B$6+SUMPRODUCT($E$11:$E19,1-ISNUMBER(MATCH(TRIM($H$11:$H19),{"Cykel","El-cykel","Knallert","45-knallert","Scooter","El-løbehjul"},0))))))*$H$5+MAX(0,E20-MAX(0,$B$7-($B$6+SUMPRODUCT($E$11:$E19,1-ISNUMBER(MATCH(TRIM($H$11:$H19),{"Cykel","El-cykel","Knallert","45-knallert","Scooter","El-løbehjul"},0))))))*$H$6)))</f>
        <v/>
      </c>
    </row>
    <row r="21">
      <c r="A21" s="67" t="n"/>
      <c r="B21" s="69" t="n"/>
      <c r="C21" s="71" t="n"/>
      <c r="D21" s="71" t="n"/>
      <c r="E21" s="42">
        <f>IF(OR(C21="",D21=""),"",MAX(0,D21-C21))</f>
        <v/>
      </c>
      <c r="F21" s="69" t="n"/>
      <c r="G21" s="69" t="n"/>
      <c r="H21" s="73" t="n"/>
      <c r="I21" s="38">
        <f>IF(N(E21)=0,"",IF(ISNUMBER(MATCH(TRIM(H21),{"Cykel","El-cykel","Knallert","45-knallert","Scooter","El-løbehjul"},0)),E21*$H$7,IF(ISNUMBER(H21),E21*H21,MIN(E21,MAX(0,$B$7-($B$6+SUMPRODUCT($E$11:$E20,1-ISNUMBER(MATCH(TRIM($H$11:$H20),{"Cykel","El-cykel","Knallert","45-knallert","Scooter","El-løbehjul"},0))))))*$H$5+MAX(0,E21-MAX(0,$B$7-($B$6+SUMPRODUCT($E$11:$E20,1-ISNUMBER(MATCH(TRIM($H$11:$H20),{"Cykel","El-cykel","Knallert","45-knallert","Scooter","El-løbehjul"},0))))))*$H$6)))</f>
        <v/>
      </c>
    </row>
    <row r="22">
      <c r="A22" s="66" t="n"/>
      <c r="B22" s="68" t="n"/>
      <c r="C22" s="70" t="n"/>
      <c r="D22" s="70" t="n"/>
      <c r="E22" s="41">
        <f>IF(OR(C22="",D22=""),"",MAX(0,D22-C22))</f>
        <v/>
      </c>
      <c r="F22" s="68" t="n"/>
      <c r="G22" s="68" t="n"/>
      <c r="H22" s="72" t="n"/>
      <c r="I22" s="34">
        <f>IF(N(E22)=0,"",IF(ISNUMBER(MATCH(TRIM(H22),{"Cykel","El-cykel","Knallert","45-knallert","Scooter","El-løbehjul"},0)),E22*$H$7,IF(ISNUMBER(H22),E22*H22,MIN(E22,MAX(0,$B$7-($B$6+SUMPRODUCT($E$11:$E21,1-ISNUMBER(MATCH(TRIM($H$11:$H21),{"Cykel","El-cykel","Knallert","45-knallert","Scooter","El-løbehjul"},0))))))*$H$5+MAX(0,E22-MAX(0,$B$7-($B$6+SUMPRODUCT($E$11:$E21,1-ISNUMBER(MATCH(TRIM($H$11:$H21),{"Cykel","El-cykel","Knallert","45-knallert","Scooter","El-løbehjul"},0))))))*$H$6)))</f>
        <v/>
      </c>
    </row>
    <row r="23">
      <c r="A23" s="67" t="n"/>
      <c r="B23" s="69" t="n"/>
      <c r="C23" s="71" t="n"/>
      <c r="D23" s="71" t="n"/>
      <c r="E23" s="42">
        <f>IF(OR(C23="",D23=""),"",MAX(0,D23-C23))</f>
        <v/>
      </c>
      <c r="F23" s="69" t="n"/>
      <c r="G23" s="69" t="n"/>
      <c r="H23" s="73" t="n"/>
      <c r="I23" s="38">
        <f>IF(N(E23)=0,"",IF(ISNUMBER(MATCH(TRIM(H23),{"Cykel","El-cykel","Knallert","45-knallert","Scooter","El-løbehjul"},0)),E23*$H$7,IF(ISNUMBER(H23),E23*H23,MIN(E23,MAX(0,$B$7-($B$6+SUMPRODUCT($E$11:$E22,1-ISNUMBER(MATCH(TRIM($H$11:$H22),{"Cykel","El-cykel","Knallert","45-knallert","Scooter","El-løbehjul"},0))))))*$H$5+MAX(0,E23-MAX(0,$B$7-($B$6+SUMPRODUCT($E$11:$E22,1-ISNUMBER(MATCH(TRIM($H$11:$H22),{"Cykel","El-cykel","Knallert","45-knallert","Scooter","El-løbehjul"},0))))))*$H$6)))</f>
        <v/>
      </c>
    </row>
    <row r="24">
      <c r="A24" s="66" t="n"/>
      <c r="B24" s="68" t="n"/>
      <c r="C24" s="70" t="n"/>
      <c r="D24" s="70" t="n"/>
      <c r="E24" s="41">
        <f>IF(OR(C24="",D24=""),"",MAX(0,D24-C24))</f>
        <v/>
      </c>
      <c r="F24" s="68" t="n"/>
      <c r="G24" s="68" t="n"/>
      <c r="H24" s="72" t="n"/>
      <c r="I24" s="34">
        <f>IF(N(E24)=0,"",IF(ISNUMBER(MATCH(TRIM(H24),{"Cykel","El-cykel","Knallert","45-knallert","Scooter","El-løbehjul"},0)),E24*$H$7,IF(ISNUMBER(H24),E24*H24,MIN(E24,MAX(0,$B$7-($B$6+SUMPRODUCT($E$11:$E23,1-ISNUMBER(MATCH(TRIM($H$11:$H23),{"Cykel","El-cykel","Knallert","45-knallert","Scooter","El-løbehjul"},0))))))*$H$5+MAX(0,E24-MAX(0,$B$7-($B$6+SUMPRODUCT($E$11:$E23,1-ISNUMBER(MATCH(TRIM($H$11:$H23),{"Cykel","El-cykel","Knallert","45-knallert","Scooter","El-løbehjul"},0))))))*$H$6)))</f>
        <v/>
      </c>
    </row>
    <row r="25">
      <c r="A25" s="67" t="n"/>
      <c r="B25" s="69" t="n"/>
      <c r="C25" s="71" t="n"/>
      <c r="D25" s="71" t="n"/>
      <c r="E25" s="42">
        <f>IF(OR(C25="",D25=""),"",MAX(0,D25-C25))</f>
        <v/>
      </c>
      <c r="F25" s="69" t="n"/>
      <c r="G25" s="69" t="n"/>
      <c r="H25" s="73" t="n"/>
      <c r="I25" s="38">
        <f>IF(N(E25)=0,"",IF(ISNUMBER(MATCH(TRIM(H25),{"Cykel","El-cykel","Knallert","45-knallert","Scooter","El-løbehjul"},0)),E25*$H$7,IF(ISNUMBER(H25),E25*H25,MIN(E25,MAX(0,$B$7-($B$6+SUMPRODUCT($E$11:$E24,1-ISNUMBER(MATCH(TRIM($H$11:$H24),{"Cykel","El-cykel","Knallert","45-knallert","Scooter","El-løbehjul"},0))))))*$H$5+MAX(0,E25-MAX(0,$B$7-($B$6+SUMPRODUCT($E$11:$E24,1-ISNUMBER(MATCH(TRIM($H$11:$H24),{"Cykel","El-cykel","Knallert","45-knallert","Scooter","El-løbehjul"},0))))))*$H$6)))</f>
        <v/>
      </c>
    </row>
    <row r="26">
      <c r="A26" s="66" t="n"/>
      <c r="B26" s="68" t="n"/>
      <c r="C26" s="70" t="n"/>
      <c r="D26" s="70" t="n"/>
      <c r="E26" s="41">
        <f>IF(OR(C26="",D26=""),"",MAX(0,D26-C26))</f>
        <v/>
      </c>
      <c r="F26" s="68" t="n"/>
      <c r="G26" s="68" t="n"/>
      <c r="H26" s="72" t="n"/>
      <c r="I26" s="34">
        <f>IF(N(E26)=0,"",IF(ISNUMBER(MATCH(TRIM(H26),{"Cykel","El-cykel","Knallert","45-knallert","Scooter","El-løbehjul"},0)),E26*$H$7,IF(ISNUMBER(H26),E26*H26,MIN(E26,MAX(0,$B$7-($B$6+SUMPRODUCT($E$11:$E25,1-ISNUMBER(MATCH(TRIM($H$11:$H25),{"Cykel","El-cykel","Knallert","45-knallert","Scooter","El-løbehjul"},0))))))*$H$5+MAX(0,E26-MAX(0,$B$7-($B$6+SUMPRODUCT($E$11:$E25,1-ISNUMBER(MATCH(TRIM($H$11:$H25),{"Cykel","El-cykel","Knallert","45-knallert","Scooter","El-løbehjul"},0))))))*$H$6)))</f>
        <v/>
      </c>
    </row>
    <row r="27">
      <c r="A27" s="67" t="n"/>
      <c r="B27" s="69" t="n"/>
      <c r="C27" s="71" t="n"/>
      <c r="D27" s="71" t="n"/>
      <c r="E27" s="42">
        <f>IF(OR(C27="",D27=""),"",MAX(0,D27-C27))</f>
        <v/>
      </c>
      <c r="F27" s="69" t="n"/>
      <c r="G27" s="69" t="n"/>
      <c r="H27" s="73" t="n"/>
      <c r="I27" s="38">
        <f>IF(N(E27)=0,"",IF(ISNUMBER(MATCH(TRIM(H27),{"Cykel","El-cykel","Knallert","45-knallert","Scooter","El-løbehjul"},0)),E27*$H$7,IF(ISNUMBER(H27),E27*H27,MIN(E27,MAX(0,$B$7-($B$6+SUMPRODUCT($E$11:$E26,1-ISNUMBER(MATCH(TRIM($H$11:$H26),{"Cykel","El-cykel","Knallert","45-knallert","Scooter","El-løbehjul"},0))))))*$H$5+MAX(0,E27-MAX(0,$B$7-($B$6+SUMPRODUCT($E$11:$E26,1-ISNUMBER(MATCH(TRIM($H$11:$H26),{"Cykel","El-cykel","Knallert","45-knallert","Scooter","El-løbehjul"},0))))))*$H$6)))</f>
        <v/>
      </c>
    </row>
    <row r="28">
      <c r="A28" s="66" t="n"/>
      <c r="B28" s="68" t="n"/>
      <c r="C28" s="70" t="n"/>
      <c r="D28" s="70" t="n"/>
      <c r="E28" s="41">
        <f>IF(OR(C28="",D28=""),"",MAX(0,D28-C28))</f>
        <v/>
      </c>
      <c r="F28" s="68" t="n"/>
      <c r="G28" s="68" t="n"/>
      <c r="H28" s="72" t="n"/>
      <c r="I28" s="34">
        <f>IF(N(E28)=0,"",IF(ISNUMBER(MATCH(TRIM(H28),{"Cykel","El-cykel","Knallert","45-knallert","Scooter","El-løbehjul"},0)),E28*$H$7,IF(ISNUMBER(H28),E28*H28,MIN(E28,MAX(0,$B$7-($B$6+SUMPRODUCT($E$11:$E27,1-ISNUMBER(MATCH(TRIM($H$11:$H27),{"Cykel","El-cykel","Knallert","45-knallert","Scooter","El-løbehjul"},0))))))*$H$5+MAX(0,E28-MAX(0,$B$7-($B$6+SUMPRODUCT($E$11:$E27,1-ISNUMBER(MATCH(TRIM($H$11:$H27),{"Cykel","El-cykel","Knallert","45-knallert","Scooter","El-løbehjul"},0))))))*$H$6)))</f>
        <v/>
      </c>
    </row>
    <row r="29">
      <c r="A29" s="67" t="n"/>
      <c r="B29" s="69" t="n"/>
      <c r="C29" s="71" t="n"/>
      <c r="D29" s="71" t="n"/>
      <c r="E29" s="42">
        <f>IF(OR(C29="",D29=""),"",MAX(0,D29-C29))</f>
        <v/>
      </c>
      <c r="F29" s="69" t="n"/>
      <c r="G29" s="69" t="n"/>
      <c r="H29" s="73" t="n"/>
      <c r="I29" s="38">
        <f>IF(N(E29)=0,"",IF(ISNUMBER(MATCH(TRIM(H29),{"Cykel","El-cykel","Knallert","45-knallert","Scooter","El-løbehjul"},0)),E29*$H$7,IF(ISNUMBER(H29),E29*H29,MIN(E29,MAX(0,$B$7-($B$6+SUMPRODUCT($E$11:$E28,1-ISNUMBER(MATCH(TRIM($H$11:$H28),{"Cykel","El-cykel","Knallert","45-knallert","Scooter","El-løbehjul"},0))))))*$H$5+MAX(0,E29-MAX(0,$B$7-($B$6+SUMPRODUCT($E$11:$E28,1-ISNUMBER(MATCH(TRIM($H$11:$H28),{"Cykel","El-cykel","Knallert","45-knallert","Scooter","El-løbehjul"},0))))))*$H$6)))</f>
        <v/>
      </c>
    </row>
    <row r="30">
      <c r="A30" s="66" t="n"/>
      <c r="B30" s="68" t="n"/>
      <c r="C30" s="70" t="n"/>
      <c r="D30" s="70" t="n"/>
      <c r="E30" s="41">
        <f>IF(OR(C30="",D30=""),"",MAX(0,D30-C30))</f>
        <v/>
      </c>
      <c r="F30" s="68" t="n"/>
      <c r="G30" s="68" t="n"/>
      <c r="H30" s="72" t="n"/>
      <c r="I30" s="34">
        <f>IF(N(E30)=0,"",IF(ISNUMBER(MATCH(TRIM(H30),{"Cykel","El-cykel","Knallert","45-knallert","Scooter","El-løbehjul"},0)),E30*$H$7,IF(ISNUMBER(H30),E30*H30,MIN(E30,MAX(0,$B$7-($B$6+SUMPRODUCT($E$11:$E29,1-ISNUMBER(MATCH(TRIM($H$11:$H29),{"Cykel","El-cykel","Knallert","45-knallert","Scooter","El-løbehjul"},0))))))*$H$5+MAX(0,E30-MAX(0,$B$7-($B$6+SUMPRODUCT($E$11:$E29,1-ISNUMBER(MATCH(TRIM($H$11:$H29),{"Cykel","El-cykel","Knallert","45-knallert","Scooter","El-løbehjul"},0))))))*$H$6)))</f>
        <v/>
      </c>
    </row>
    <row r="31">
      <c r="A31" s="67" t="n"/>
      <c r="B31" s="69" t="n"/>
      <c r="C31" s="71" t="n"/>
      <c r="D31" s="71" t="n"/>
      <c r="E31" s="42">
        <f>IF(OR(C31="",D31=""),"",MAX(0,D31-C31))</f>
        <v/>
      </c>
      <c r="F31" s="69" t="n"/>
      <c r="G31" s="69" t="n"/>
      <c r="H31" s="73" t="n"/>
      <c r="I31" s="38">
        <f>IF(N(E31)=0,"",IF(ISNUMBER(MATCH(TRIM(H31),{"Cykel","El-cykel","Knallert","45-knallert","Scooter","El-løbehjul"},0)),E31*$H$7,IF(ISNUMBER(H31),E31*H31,MIN(E31,MAX(0,$B$7-($B$6+SUMPRODUCT($E$11:$E30,1-ISNUMBER(MATCH(TRIM($H$11:$H30),{"Cykel","El-cykel","Knallert","45-knallert","Scooter","El-løbehjul"},0))))))*$H$5+MAX(0,E31-MAX(0,$B$7-($B$6+SUMPRODUCT($E$11:$E30,1-ISNUMBER(MATCH(TRIM($H$11:$H30),{"Cykel","El-cykel","Knallert","45-knallert","Scooter","El-løbehjul"},0))))))*$H$6)))</f>
        <v/>
      </c>
    </row>
    <row r="32">
      <c r="A32" s="66" t="n"/>
      <c r="B32" s="68" t="n"/>
      <c r="C32" s="70" t="n"/>
      <c r="D32" s="70" t="n"/>
      <c r="E32" s="41">
        <f>IF(OR(C32="",D32=""),"",MAX(0,D32-C32))</f>
        <v/>
      </c>
      <c r="F32" s="68" t="n"/>
      <c r="G32" s="68" t="n"/>
      <c r="H32" s="72" t="n"/>
      <c r="I32" s="34">
        <f>IF(N(E32)=0,"",IF(ISNUMBER(MATCH(TRIM(H32),{"Cykel","El-cykel","Knallert","45-knallert","Scooter","El-løbehjul"},0)),E32*$H$7,IF(ISNUMBER(H32),E32*H32,MIN(E32,MAX(0,$B$7-($B$6+SUMPRODUCT($E$11:$E31,1-ISNUMBER(MATCH(TRIM($H$11:$H31),{"Cykel","El-cykel","Knallert","45-knallert","Scooter","El-løbehjul"},0))))))*$H$5+MAX(0,E32-MAX(0,$B$7-($B$6+SUMPRODUCT($E$11:$E31,1-ISNUMBER(MATCH(TRIM($H$11:$H31),{"Cykel","El-cykel","Knallert","45-knallert","Scooter","El-løbehjul"},0))))))*$H$6)))</f>
        <v/>
      </c>
    </row>
    <row r="33">
      <c r="A33" s="67" t="n"/>
      <c r="B33" s="69" t="n"/>
      <c r="C33" s="71" t="n"/>
      <c r="D33" s="71" t="n"/>
      <c r="E33" s="42">
        <f>IF(OR(C33="",D33=""),"",MAX(0,D33-C33))</f>
        <v/>
      </c>
      <c r="F33" s="69" t="n"/>
      <c r="G33" s="69" t="n"/>
      <c r="H33" s="73" t="n"/>
      <c r="I33" s="38">
        <f>IF(N(E33)=0,"",IF(ISNUMBER(MATCH(TRIM(H33),{"Cykel","El-cykel","Knallert","45-knallert","Scooter","El-løbehjul"},0)),E33*$H$7,IF(ISNUMBER(H33),E33*H33,MIN(E33,MAX(0,$B$7-($B$6+SUMPRODUCT($E$11:$E32,1-ISNUMBER(MATCH(TRIM($H$11:$H32),{"Cykel","El-cykel","Knallert","45-knallert","Scooter","El-løbehjul"},0))))))*$H$5+MAX(0,E33-MAX(0,$B$7-($B$6+SUMPRODUCT($E$11:$E32,1-ISNUMBER(MATCH(TRIM($H$11:$H32),{"Cykel","El-cykel","Knallert","45-knallert","Scooter","El-løbehjul"},0))))))*$H$6)))</f>
        <v/>
      </c>
    </row>
    <row r="34">
      <c r="A34" s="66" t="n"/>
      <c r="B34" s="68" t="n"/>
      <c r="C34" s="70" t="n"/>
      <c r="D34" s="70" t="n"/>
      <c r="E34" s="41">
        <f>IF(OR(C34="",D34=""),"",MAX(0,D34-C34))</f>
        <v/>
      </c>
      <c r="F34" s="68" t="n"/>
      <c r="G34" s="68" t="n"/>
      <c r="H34" s="72" t="n"/>
      <c r="I34" s="34">
        <f>IF(N(E34)=0,"",IF(ISNUMBER(MATCH(TRIM(H34),{"Cykel","El-cykel","Knallert","45-knallert","Scooter","El-løbehjul"},0)),E34*$H$7,IF(ISNUMBER(H34),E34*H34,MIN(E34,MAX(0,$B$7-($B$6+SUMPRODUCT($E$11:$E33,1-ISNUMBER(MATCH(TRIM($H$11:$H33),{"Cykel","El-cykel","Knallert","45-knallert","Scooter","El-løbehjul"},0))))))*$H$5+MAX(0,E34-MAX(0,$B$7-($B$6+SUMPRODUCT($E$11:$E33,1-ISNUMBER(MATCH(TRIM($H$11:$H33),{"Cykel","El-cykel","Knallert","45-knallert","Scooter","El-løbehjul"},0))))))*$H$6)))</f>
        <v/>
      </c>
    </row>
    <row r="35">
      <c r="A35" s="67" t="n"/>
      <c r="B35" s="69" t="n"/>
      <c r="C35" s="71" t="n"/>
      <c r="D35" s="71" t="n"/>
      <c r="E35" s="42">
        <f>IF(OR(C35="",D35=""),"",MAX(0,D35-C35))</f>
        <v/>
      </c>
      <c r="F35" s="69" t="n"/>
      <c r="G35" s="69" t="n"/>
      <c r="H35" s="73" t="n"/>
      <c r="I35" s="38">
        <f>IF(N(E35)=0,"",IF(ISNUMBER(MATCH(TRIM(H35),{"Cykel","El-cykel","Knallert","45-knallert","Scooter","El-løbehjul"},0)),E35*$H$7,IF(ISNUMBER(H35),E35*H35,MIN(E35,MAX(0,$B$7-($B$6+SUMPRODUCT($E$11:$E34,1-ISNUMBER(MATCH(TRIM($H$11:$H34),{"Cykel","El-cykel","Knallert","45-knallert","Scooter","El-løbehjul"},0))))))*$H$5+MAX(0,E35-MAX(0,$B$7-($B$6+SUMPRODUCT($E$11:$E34,1-ISNUMBER(MATCH(TRIM($H$11:$H34),{"Cykel","El-cykel","Knallert","45-knallert","Scooter","El-løbehjul"},0))))))*$H$6)))</f>
        <v/>
      </c>
    </row>
    <row r="36">
      <c r="A36" s="66" t="n"/>
      <c r="B36" s="68" t="n"/>
      <c r="C36" s="70" t="n"/>
      <c r="D36" s="70" t="n"/>
      <c r="E36" s="41">
        <f>IF(OR(C36="",D36=""),"",MAX(0,D36-C36))</f>
        <v/>
      </c>
      <c r="F36" s="68" t="n"/>
      <c r="G36" s="68" t="n"/>
      <c r="H36" s="72" t="n"/>
      <c r="I36" s="34">
        <f>IF(N(E36)=0,"",IF(ISNUMBER(MATCH(TRIM(H36),{"Cykel","El-cykel","Knallert","45-knallert","Scooter","El-løbehjul"},0)),E36*$H$7,IF(ISNUMBER(H36),E36*H36,MIN(E36,MAX(0,$B$7-($B$6+SUMPRODUCT($E$11:$E35,1-ISNUMBER(MATCH(TRIM($H$11:$H35),{"Cykel","El-cykel","Knallert","45-knallert","Scooter","El-løbehjul"},0))))))*$H$5+MAX(0,E36-MAX(0,$B$7-($B$6+SUMPRODUCT($E$11:$E35,1-ISNUMBER(MATCH(TRIM($H$11:$H35),{"Cykel","El-cykel","Knallert","45-knallert","Scooter","El-løbehjul"},0))))))*$H$6)))</f>
        <v/>
      </c>
    </row>
    <row r="37">
      <c r="A37" s="67" t="n"/>
      <c r="B37" s="69" t="n"/>
      <c r="C37" s="71" t="n"/>
      <c r="D37" s="71" t="n"/>
      <c r="E37" s="42">
        <f>IF(OR(C37="",D37=""),"",MAX(0,D37-C37))</f>
        <v/>
      </c>
      <c r="F37" s="69" t="n"/>
      <c r="G37" s="69" t="n"/>
      <c r="H37" s="73" t="n"/>
      <c r="I37" s="38">
        <f>IF(N(E37)=0,"",IF(ISNUMBER(MATCH(TRIM(H37),{"Cykel","El-cykel","Knallert","45-knallert","Scooter","El-løbehjul"},0)),E37*$H$7,IF(ISNUMBER(H37),E37*H37,MIN(E37,MAX(0,$B$7-($B$6+SUMPRODUCT($E$11:$E36,1-ISNUMBER(MATCH(TRIM($H$11:$H36),{"Cykel","El-cykel","Knallert","45-knallert","Scooter","El-løbehjul"},0))))))*$H$5+MAX(0,E37-MAX(0,$B$7-($B$6+SUMPRODUCT($E$11:$E36,1-ISNUMBER(MATCH(TRIM($H$11:$H36),{"Cykel","El-cykel","Knallert","45-knallert","Scooter","El-løbehjul"},0))))))*$H$6)))</f>
        <v/>
      </c>
    </row>
    <row r="38">
      <c r="A38" s="66" t="n"/>
      <c r="B38" s="68" t="n"/>
      <c r="C38" s="70" t="n"/>
      <c r="D38" s="70" t="n"/>
      <c r="E38" s="41">
        <f>IF(OR(C38="",D38=""),"",MAX(0,D38-C38))</f>
        <v/>
      </c>
      <c r="F38" s="68" t="n"/>
      <c r="G38" s="68" t="n"/>
      <c r="H38" s="72" t="n"/>
      <c r="I38" s="34">
        <f>IF(N(E38)=0,"",IF(ISNUMBER(MATCH(TRIM(H38),{"Cykel","El-cykel","Knallert","45-knallert","Scooter","El-løbehjul"},0)),E38*$H$7,IF(ISNUMBER(H38),E38*H38,MIN(E38,MAX(0,$B$7-($B$6+SUMPRODUCT($E$11:$E37,1-ISNUMBER(MATCH(TRIM($H$11:$H37),{"Cykel","El-cykel","Knallert","45-knallert","Scooter","El-løbehjul"},0))))))*$H$5+MAX(0,E38-MAX(0,$B$7-($B$6+SUMPRODUCT($E$11:$E37,1-ISNUMBER(MATCH(TRIM($H$11:$H37),{"Cykel","El-cykel","Knallert","45-knallert","Scooter","El-løbehjul"},0))))))*$H$6)))</f>
        <v/>
      </c>
    </row>
    <row r="39">
      <c r="A39" s="67" t="n"/>
      <c r="B39" s="69" t="n"/>
      <c r="C39" s="71" t="n"/>
      <c r="D39" s="71" t="n"/>
      <c r="E39" s="42">
        <f>IF(OR(C39="",D39=""),"",MAX(0,D39-C39))</f>
        <v/>
      </c>
      <c r="F39" s="69" t="n"/>
      <c r="G39" s="69" t="n"/>
      <c r="H39" s="73" t="n"/>
      <c r="I39" s="38">
        <f>IF(N(E39)=0,"",IF(ISNUMBER(MATCH(TRIM(H39),{"Cykel","El-cykel","Knallert","45-knallert","Scooter","El-løbehjul"},0)),E39*$H$7,IF(ISNUMBER(H39),E39*H39,MIN(E39,MAX(0,$B$7-($B$6+SUMPRODUCT($E$11:$E38,1-ISNUMBER(MATCH(TRIM($H$11:$H38),{"Cykel","El-cykel","Knallert","45-knallert","Scooter","El-løbehjul"},0))))))*$H$5+MAX(0,E39-MAX(0,$B$7-($B$6+SUMPRODUCT($E$11:$E38,1-ISNUMBER(MATCH(TRIM($H$11:$H38),{"Cykel","El-cykel","Knallert","45-knallert","Scooter","El-løbehjul"},0))))))*$H$6)))</f>
        <v/>
      </c>
    </row>
    <row r="40">
      <c r="A40" s="66" t="n"/>
      <c r="B40" s="68" t="n"/>
      <c r="C40" s="70" t="n"/>
      <c r="D40" s="70" t="n"/>
      <c r="E40" s="41">
        <f>IF(OR(C40="",D40=""),"",MAX(0,D40-C40))</f>
        <v/>
      </c>
      <c r="F40" s="68" t="n"/>
      <c r="G40" s="68" t="n"/>
      <c r="H40" s="72" t="n"/>
      <c r="I40" s="34">
        <f>IF(N(E40)=0,"",IF(ISNUMBER(MATCH(TRIM(H40),{"Cykel","El-cykel","Knallert","45-knallert","Scooter","El-løbehjul"},0)),E40*$H$7,IF(ISNUMBER(H40),E40*H40,MIN(E40,MAX(0,$B$7-($B$6+SUMPRODUCT($E$11:$E39,1-ISNUMBER(MATCH(TRIM($H$11:$H39),{"Cykel","El-cykel","Knallert","45-knallert","Scooter","El-løbehjul"},0))))))*$H$5+MAX(0,E40-MAX(0,$B$7-($B$6+SUMPRODUCT($E$11:$E39,1-ISNUMBER(MATCH(TRIM($H$11:$H39),{"Cykel","El-cykel","Knallert","45-knallert","Scooter","El-løbehjul"},0))))))*$H$6)))</f>
        <v/>
      </c>
    </row>
    <row r="41">
      <c r="A41" s="67" t="n"/>
      <c r="B41" s="69" t="n"/>
      <c r="C41" s="71" t="n"/>
      <c r="D41" s="71" t="n"/>
      <c r="E41" s="42">
        <f>IF(OR(C41="",D41=""),"",MAX(0,D41-C41))</f>
        <v/>
      </c>
      <c r="F41" s="69" t="n"/>
      <c r="G41" s="69" t="n"/>
      <c r="H41" s="73" t="n"/>
      <c r="I41" s="38">
        <f>IF(N(E41)=0,"",IF(ISNUMBER(MATCH(TRIM(H41),{"Cykel","El-cykel","Knallert","45-knallert","Scooter","El-løbehjul"},0)),E41*$H$7,IF(ISNUMBER(H41),E41*H41,MIN(E41,MAX(0,$B$7-($B$6+SUMPRODUCT($E$11:$E40,1-ISNUMBER(MATCH(TRIM($H$11:$H40),{"Cykel","El-cykel","Knallert","45-knallert","Scooter","El-løbehjul"},0))))))*$H$5+MAX(0,E41-MAX(0,$B$7-($B$6+SUMPRODUCT($E$11:$E40,1-ISNUMBER(MATCH(TRIM($H$11:$H40),{"Cykel","El-cykel","Knallert","45-knallert","Scooter","El-løbehjul"},0))))))*$H$6)))</f>
        <v/>
      </c>
    </row>
    <row r="42">
      <c r="A42" s="66" t="n"/>
      <c r="B42" s="68" t="n"/>
      <c r="C42" s="70" t="n"/>
      <c r="D42" s="70" t="n"/>
      <c r="E42" s="41">
        <f>IF(OR(C42="",D42=""),"",MAX(0,D42-C42))</f>
        <v/>
      </c>
      <c r="F42" s="68" t="n"/>
      <c r="G42" s="68" t="n"/>
      <c r="H42" s="72" t="n"/>
      <c r="I42" s="34">
        <f>IF(N(E42)=0,"",IF(ISNUMBER(MATCH(TRIM(H42),{"Cykel","El-cykel","Knallert","45-knallert","Scooter","El-løbehjul"},0)),E42*$H$7,IF(ISNUMBER(H42),E42*H42,MIN(E42,MAX(0,$B$7-($B$6+SUMPRODUCT($E$11:$E41,1-ISNUMBER(MATCH(TRIM($H$11:$H41),{"Cykel","El-cykel","Knallert","45-knallert","Scooter","El-løbehjul"},0))))))*$H$5+MAX(0,E42-MAX(0,$B$7-($B$6+SUMPRODUCT($E$11:$E41,1-ISNUMBER(MATCH(TRIM($H$11:$H41),{"Cykel","El-cykel","Knallert","45-knallert","Scooter","El-løbehjul"},0))))))*$H$6)))</f>
        <v/>
      </c>
    </row>
    <row r="43">
      <c r="A43" s="67" t="n"/>
      <c r="B43" s="69" t="n"/>
      <c r="C43" s="71" t="n"/>
      <c r="D43" s="71" t="n"/>
      <c r="E43" s="42">
        <f>IF(OR(C43="",D43=""),"",MAX(0,D43-C43))</f>
        <v/>
      </c>
      <c r="F43" s="69" t="n"/>
      <c r="G43" s="69" t="n"/>
      <c r="H43" s="73" t="n"/>
      <c r="I43" s="38">
        <f>IF(N(E43)=0,"",IF(ISNUMBER(MATCH(TRIM(H43),{"Cykel","El-cykel","Knallert","45-knallert","Scooter","El-løbehjul"},0)),E43*$H$7,IF(ISNUMBER(H43),E43*H43,MIN(E43,MAX(0,$B$7-($B$6+SUMPRODUCT($E$11:$E42,1-ISNUMBER(MATCH(TRIM($H$11:$H42),{"Cykel","El-cykel","Knallert","45-knallert","Scooter","El-løbehjul"},0))))))*$H$5+MAX(0,E43-MAX(0,$B$7-($B$6+SUMPRODUCT($E$11:$E42,1-ISNUMBER(MATCH(TRIM($H$11:$H42),{"Cykel","El-cykel","Knallert","45-knallert","Scooter","El-løbehjul"},0))))))*$H$6)))</f>
        <v/>
      </c>
    </row>
    <row r="44">
      <c r="A44" s="66" t="n"/>
      <c r="B44" s="68" t="n"/>
      <c r="C44" s="70" t="n"/>
      <c r="D44" s="70" t="n"/>
      <c r="E44" s="41">
        <f>IF(OR(C44="",D44=""),"",MAX(0,D44-C44))</f>
        <v/>
      </c>
      <c r="F44" s="68" t="n"/>
      <c r="G44" s="68" t="n"/>
      <c r="H44" s="72" t="n"/>
      <c r="I44" s="34">
        <f>IF(N(E44)=0,"",IF(ISNUMBER(MATCH(TRIM(H44),{"Cykel","El-cykel","Knallert","45-knallert","Scooter","El-løbehjul"},0)),E44*$H$7,IF(ISNUMBER(H44),E44*H44,MIN(E44,MAX(0,$B$7-($B$6+SUMPRODUCT($E$11:$E43,1-ISNUMBER(MATCH(TRIM($H$11:$H43),{"Cykel","El-cykel","Knallert","45-knallert","Scooter","El-løbehjul"},0))))))*$H$5+MAX(0,E44-MAX(0,$B$7-($B$6+SUMPRODUCT($E$11:$E43,1-ISNUMBER(MATCH(TRIM($H$11:$H43),{"Cykel","El-cykel","Knallert","45-knallert","Scooter","El-løbehjul"},0))))))*$H$6)))</f>
        <v/>
      </c>
    </row>
    <row r="45">
      <c r="A45" s="67" t="n"/>
      <c r="B45" s="69" t="n"/>
      <c r="C45" s="71" t="n"/>
      <c r="D45" s="71" t="n"/>
      <c r="E45" s="42">
        <f>IF(OR(C45="",D45=""),"",MAX(0,D45-C45))</f>
        <v/>
      </c>
      <c r="F45" s="69" t="n"/>
      <c r="G45" s="69" t="n"/>
      <c r="H45" s="73" t="n"/>
      <c r="I45" s="38">
        <f>IF(N(E45)=0,"",IF(ISNUMBER(MATCH(TRIM(H45),{"Cykel","El-cykel","Knallert","45-knallert","Scooter","El-løbehjul"},0)),E45*$H$7,IF(ISNUMBER(H45),E45*H45,MIN(E45,MAX(0,$B$7-($B$6+SUMPRODUCT($E$11:$E44,1-ISNUMBER(MATCH(TRIM($H$11:$H44),{"Cykel","El-cykel","Knallert","45-knallert","Scooter","El-løbehjul"},0))))))*$H$5+MAX(0,E45-MAX(0,$B$7-($B$6+SUMPRODUCT($E$11:$E44,1-ISNUMBER(MATCH(TRIM($H$11:$H44),{"Cykel","El-cykel","Knallert","45-knallert","Scooter","El-løbehjul"},0))))))*$H$6)))</f>
        <v/>
      </c>
    </row>
    <row r="46">
      <c r="A46" s="66" t="n"/>
      <c r="B46" s="68" t="n"/>
      <c r="C46" s="70" t="n"/>
      <c r="D46" s="70" t="n"/>
      <c r="E46" s="41">
        <f>IF(OR(C46="",D46=""),"",MAX(0,D46-C46))</f>
        <v/>
      </c>
      <c r="F46" s="68" t="n"/>
      <c r="G46" s="68" t="n"/>
      <c r="H46" s="72" t="n"/>
      <c r="I46" s="34">
        <f>IF(N(E46)=0,"",IF(ISNUMBER(MATCH(TRIM(H46),{"Cykel","El-cykel","Knallert","45-knallert","Scooter","El-løbehjul"},0)),E46*$H$7,IF(ISNUMBER(H46),E46*H46,MIN(E46,MAX(0,$B$7-($B$6+SUMPRODUCT($E$11:$E45,1-ISNUMBER(MATCH(TRIM($H$11:$H45),{"Cykel","El-cykel","Knallert","45-knallert","Scooter","El-løbehjul"},0))))))*$H$5+MAX(0,E46-MAX(0,$B$7-($B$6+SUMPRODUCT($E$11:$E45,1-ISNUMBER(MATCH(TRIM($H$11:$H45),{"Cykel","El-cykel","Knallert","45-knallert","Scooter","El-løbehjul"},0))))))*$H$6)))</f>
        <v/>
      </c>
    </row>
    <row r="47">
      <c r="A47" s="67" t="n"/>
      <c r="B47" s="69" t="n"/>
      <c r="C47" s="71" t="n"/>
      <c r="D47" s="71" t="n"/>
      <c r="E47" s="42">
        <f>IF(OR(C47="",D47=""),"",MAX(0,D47-C47))</f>
        <v/>
      </c>
      <c r="F47" s="69" t="n"/>
      <c r="G47" s="69" t="n"/>
      <c r="H47" s="73" t="n"/>
      <c r="I47" s="38">
        <f>IF(N(E47)=0,"",IF(ISNUMBER(MATCH(TRIM(H47),{"Cykel","El-cykel","Knallert","45-knallert","Scooter","El-løbehjul"},0)),E47*$H$7,IF(ISNUMBER(H47),E47*H47,MIN(E47,MAX(0,$B$7-($B$6+SUMPRODUCT($E$11:$E46,1-ISNUMBER(MATCH(TRIM($H$11:$H46),{"Cykel","El-cykel","Knallert","45-knallert","Scooter","El-løbehjul"},0))))))*$H$5+MAX(0,E47-MAX(0,$B$7-($B$6+SUMPRODUCT($E$11:$E46,1-ISNUMBER(MATCH(TRIM($H$11:$H46),{"Cykel","El-cykel","Knallert","45-knallert","Scooter","El-løbehjul"},0))))))*$H$6)))</f>
        <v/>
      </c>
    </row>
    <row r="48">
      <c r="A48" s="66" t="n"/>
      <c r="B48" s="68" t="n"/>
      <c r="C48" s="70" t="n"/>
      <c r="D48" s="70" t="n"/>
      <c r="E48" s="41">
        <f>IF(OR(C48="",D48=""),"",MAX(0,D48-C48))</f>
        <v/>
      </c>
      <c r="F48" s="68" t="n"/>
      <c r="G48" s="68" t="n"/>
      <c r="H48" s="72" t="n"/>
      <c r="I48" s="34">
        <f>IF(N(E48)=0,"",IF(ISNUMBER(MATCH(TRIM(H48),{"Cykel","El-cykel","Knallert","45-knallert","Scooter","El-løbehjul"},0)),E48*$H$7,IF(ISNUMBER(H48),E48*H48,MIN(E48,MAX(0,$B$7-($B$6+SUMPRODUCT($E$11:$E47,1-ISNUMBER(MATCH(TRIM($H$11:$H47),{"Cykel","El-cykel","Knallert","45-knallert","Scooter","El-løbehjul"},0))))))*$H$5+MAX(0,E48-MAX(0,$B$7-($B$6+SUMPRODUCT($E$11:$E47,1-ISNUMBER(MATCH(TRIM($H$11:$H47),{"Cykel","El-cykel","Knallert","45-knallert","Scooter","El-løbehjul"},0))))))*$H$6)))</f>
        <v/>
      </c>
    </row>
    <row r="49">
      <c r="A49" s="67" t="n"/>
      <c r="B49" s="69" t="n"/>
      <c r="C49" s="71" t="n"/>
      <c r="D49" s="71" t="n"/>
      <c r="E49" s="42">
        <f>IF(OR(C49="",D49=""),"",MAX(0,D49-C49))</f>
        <v/>
      </c>
      <c r="F49" s="69" t="n"/>
      <c r="G49" s="69" t="n"/>
      <c r="H49" s="73" t="n"/>
      <c r="I49" s="38">
        <f>IF(N(E49)=0,"",IF(ISNUMBER(MATCH(TRIM(H49),{"Cykel","El-cykel","Knallert","45-knallert","Scooter","El-løbehjul"},0)),E49*$H$7,IF(ISNUMBER(H49),E49*H49,MIN(E49,MAX(0,$B$7-($B$6+SUMPRODUCT($E$11:$E48,1-ISNUMBER(MATCH(TRIM($H$11:$H48),{"Cykel","El-cykel","Knallert","45-knallert","Scooter","El-løbehjul"},0))))))*$H$5+MAX(0,E49-MAX(0,$B$7-($B$6+SUMPRODUCT($E$11:$E48,1-ISNUMBER(MATCH(TRIM($H$11:$H48),{"Cykel","El-cykel","Knallert","45-knallert","Scooter","El-løbehjul"},0))))))*$H$6)))</f>
        <v/>
      </c>
    </row>
    <row r="50">
      <c r="A50" s="66" t="n"/>
      <c r="B50" s="68" t="n"/>
      <c r="C50" s="70" t="n"/>
      <c r="D50" s="70" t="n"/>
      <c r="E50" s="41">
        <f>IF(OR(C50="",D50=""),"",MAX(0,D50-C50))</f>
        <v/>
      </c>
      <c r="F50" s="68" t="n"/>
      <c r="G50" s="68" t="n"/>
      <c r="H50" s="72" t="n"/>
      <c r="I50" s="34">
        <f>IF(N(E50)=0,"",IF(ISNUMBER(MATCH(TRIM(H50),{"Cykel","El-cykel","Knallert","45-knallert","Scooter","El-løbehjul"},0)),E50*$H$7,IF(ISNUMBER(H50),E50*H50,MIN(E50,MAX(0,$B$7-($B$6+SUMPRODUCT($E$11:$E49,1-ISNUMBER(MATCH(TRIM($H$11:$H49),{"Cykel","El-cykel","Knallert","45-knallert","Scooter","El-løbehjul"},0))))))*$H$5+MAX(0,E50-MAX(0,$B$7-($B$6+SUMPRODUCT($E$11:$E49,1-ISNUMBER(MATCH(TRIM($H$11:$H49),{"Cykel","El-cykel","Knallert","45-knallert","Scooter","El-løbehjul"},0))))))*$H$6)))</f>
        <v/>
      </c>
    </row>
    <row r="51">
      <c r="A51" s="67" t="n"/>
      <c r="B51" s="69" t="n"/>
      <c r="C51" s="71" t="n"/>
      <c r="D51" s="71" t="n"/>
      <c r="E51" s="42">
        <f>IF(OR(C51="",D51=""),"",MAX(0,D51-C51))</f>
        <v/>
      </c>
      <c r="F51" s="69" t="n"/>
      <c r="G51" s="69" t="n"/>
      <c r="H51" s="73" t="n"/>
      <c r="I51" s="38">
        <f>IF(N(E51)=0,"",IF(ISNUMBER(MATCH(TRIM(H51),{"Cykel","El-cykel","Knallert","45-knallert","Scooter","El-løbehjul"},0)),E51*$H$7,IF(ISNUMBER(H51),E51*H51,MIN(E51,MAX(0,$B$7-($B$6+SUMPRODUCT($E$11:$E50,1-ISNUMBER(MATCH(TRIM($H$11:$H50),{"Cykel","El-cykel","Knallert","45-knallert","Scooter","El-løbehjul"},0))))))*$H$5+MAX(0,E51-MAX(0,$B$7-($B$6+SUMPRODUCT($E$11:$E50,1-ISNUMBER(MATCH(TRIM($H$11:$H50),{"Cykel","El-cykel","Knallert","45-knallert","Scooter","El-løbehjul"},0))))))*$H$6)))</f>
        <v/>
      </c>
    </row>
    <row r="52">
      <c r="A52" s="66" t="n"/>
      <c r="B52" s="68" t="n"/>
      <c r="C52" s="70" t="n"/>
      <c r="D52" s="70" t="n"/>
      <c r="E52" s="41">
        <f>IF(OR(C52="",D52=""),"",MAX(0,D52-C52))</f>
        <v/>
      </c>
      <c r="F52" s="68" t="n"/>
      <c r="G52" s="68" t="n"/>
      <c r="H52" s="72" t="n"/>
      <c r="I52" s="34">
        <f>IF(N(E52)=0,"",IF(ISNUMBER(MATCH(TRIM(H52),{"Cykel","El-cykel","Knallert","45-knallert","Scooter","El-løbehjul"},0)),E52*$H$7,IF(ISNUMBER(H52),E52*H52,MIN(E52,MAX(0,$B$7-($B$6+SUMPRODUCT($E$11:$E51,1-ISNUMBER(MATCH(TRIM($H$11:$H51),{"Cykel","El-cykel","Knallert","45-knallert","Scooter","El-løbehjul"},0))))))*$H$5+MAX(0,E52-MAX(0,$B$7-($B$6+SUMPRODUCT($E$11:$E51,1-ISNUMBER(MATCH(TRIM($H$11:$H51),{"Cykel","El-cykel","Knallert","45-knallert","Scooter","El-løbehjul"},0))))))*$H$6)))</f>
        <v/>
      </c>
    </row>
    <row r="53">
      <c r="A53" s="67" t="n"/>
      <c r="B53" s="69" t="n"/>
      <c r="C53" s="71" t="n"/>
      <c r="D53" s="71" t="n"/>
      <c r="E53" s="42">
        <f>IF(OR(C53="",D53=""),"",MAX(0,D53-C53))</f>
        <v/>
      </c>
      <c r="F53" s="69" t="n"/>
      <c r="G53" s="69" t="n"/>
      <c r="H53" s="73" t="n"/>
      <c r="I53" s="38">
        <f>IF(N(E53)=0,"",IF(ISNUMBER(MATCH(TRIM(H53),{"Cykel","El-cykel","Knallert","45-knallert","Scooter","El-løbehjul"},0)),E53*$H$7,IF(ISNUMBER(H53),E53*H53,MIN(E53,MAX(0,$B$7-($B$6+SUMPRODUCT($E$11:$E52,1-ISNUMBER(MATCH(TRIM($H$11:$H52),{"Cykel","El-cykel","Knallert","45-knallert","Scooter","El-løbehjul"},0))))))*$H$5+MAX(0,E53-MAX(0,$B$7-($B$6+SUMPRODUCT($E$11:$E52,1-ISNUMBER(MATCH(TRIM($H$11:$H52),{"Cykel","El-cykel","Knallert","45-knallert","Scooter","El-løbehjul"},0))))))*$H$6)))</f>
        <v/>
      </c>
    </row>
    <row r="54">
      <c r="A54" s="66" t="n"/>
      <c r="B54" s="68" t="n"/>
      <c r="C54" s="70" t="n"/>
      <c r="D54" s="70" t="n"/>
      <c r="E54" s="41">
        <f>IF(OR(C54="",D54=""),"",MAX(0,D54-C54))</f>
        <v/>
      </c>
      <c r="F54" s="68" t="n"/>
      <c r="G54" s="68" t="n"/>
      <c r="H54" s="72" t="n"/>
      <c r="I54" s="34">
        <f>IF(N(E54)=0,"",IF(ISNUMBER(MATCH(TRIM(H54),{"Cykel","El-cykel","Knallert","45-knallert","Scooter","El-løbehjul"},0)),E54*$H$7,IF(ISNUMBER(H54),E54*H54,MIN(E54,MAX(0,$B$7-($B$6+SUMPRODUCT($E$11:$E53,1-ISNUMBER(MATCH(TRIM($H$11:$H53),{"Cykel","El-cykel","Knallert","45-knallert","Scooter","El-løbehjul"},0))))))*$H$5+MAX(0,E54-MAX(0,$B$7-($B$6+SUMPRODUCT($E$11:$E53,1-ISNUMBER(MATCH(TRIM($H$11:$H53),{"Cykel","El-cykel","Knallert","45-knallert","Scooter","El-løbehjul"},0))))))*$H$6)))</f>
        <v/>
      </c>
    </row>
    <row r="55">
      <c r="A55" s="67" t="n"/>
      <c r="B55" s="69" t="n"/>
      <c r="C55" s="71" t="n"/>
      <c r="D55" s="71" t="n"/>
      <c r="E55" s="42">
        <f>IF(OR(C55="",D55=""),"",MAX(0,D55-C55))</f>
        <v/>
      </c>
      <c r="F55" s="69" t="n"/>
      <c r="G55" s="69" t="n"/>
      <c r="H55" s="73" t="n"/>
      <c r="I55" s="38">
        <f>IF(N(E55)=0,"",IF(ISNUMBER(MATCH(TRIM(H55),{"Cykel","El-cykel","Knallert","45-knallert","Scooter","El-løbehjul"},0)),E55*$H$7,IF(ISNUMBER(H55),E55*H55,MIN(E55,MAX(0,$B$7-($B$6+SUMPRODUCT($E$11:$E54,1-ISNUMBER(MATCH(TRIM($H$11:$H54),{"Cykel","El-cykel","Knallert","45-knallert","Scooter","El-løbehjul"},0))))))*$H$5+MAX(0,E55-MAX(0,$B$7-($B$6+SUMPRODUCT($E$11:$E54,1-ISNUMBER(MATCH(TRIM($H$11:$H54),{"Cykel","El-cykel","Knallert","45-knallert","Scooter","El-løbehjul"},0))))))*$H$6)))</f>
        <v/>
      </c>
    </row>
    <row r="56">
      <c r="A56" s="66" t="n"/>
      <c r="B56" s="68" t="n"/>
      <c r="C56" s="70" t="n"/>
      <c r="D56" s="70" t="n"/>
      <c r="E56" s="41">
        <f>IF(OR(C56="",D56=""),"",MAX(0,D56-C56))</f>
        <v/>
      </c>
      <c r="F56" s="68" t="n"/>
      <c r="G56" s="68" t="n"/>
      <c r="H56" s="72" t="n"/>
      <c r="I56" s="34">
        <f>IF(N(E56)=0,"",IF(ISNUMBER(MATCH(TRIM(H56),{"Cykel","El-cykel","Knallert","45-knallert","Scooter","El-løbehjul"},0)),E56*$H$7,IF(ISNUMBER(H56),E56*H56,MIN(E56,MAX(0,$B$7-($B$6+SUMPRODUCT($E$11:$E55,1-ISNUMBER(MATCH(TRIM($H$11:$H55),{"Cykel","El-cykel","Knallert","45-knallert","Scooter","El-løbehjul"},0))))))*$H$5+MAX(0,E56-MAX(0,$B$7-($B$6+SUMPRODUCT($E$11:$E55,1-ISNUMBER(MATCH(TRIM($H$11:$H55),{"Cykel","El-cykel","Knallert","45-knallert","Scooter","El-løbehjul"},0))))))*$H$6)))</f>
        <v/>
      </c>
    </row>
    <row r="57">
      <c r="A57" s="67" t="n"/>
      <c r="B57" s="69" t="n"/>
      <c r="C57" s="71" t="n"/>
      <c r="D57" s="71" t="n"/>
      <c r="E57" s="42">
        <f>IF(OR(C57="",D57=""),"",MAX(0,D57-C57))</f>
        <v/>
      </c>
      <c r="F57" s="69" t="n"/>
      <c r="G57" s="69" t="n"/>
      <c r="H57" s="73" t="n"/>
      <c r="I57" s="38">
        <f>IF(N(E57)=0,"",IF(ISNUMBER(MATCH(TRIM(H57),{"Cykel","El-cykel","Knallert","45-knallert","Scooter","El-løbehjul"},0)),E57*$H$7,IF(ISNUMBER(H57),E57*H57,MIN(E57,MAX(0,$B$7-($B$6+SUMPRODUCT($E$11:$E56,1-ISNUMBER(MATCH(TRIM($H$11:$H56),{"Cykel","El-cykel","Knallert","45-knallert","Scooter","El-løbehjul"},0))))))*$H$5+MAX(0,E57-MAX(0,$B$7-($B$6+SUMPRODUCT($E$11:$E56,1-ISNUMBER(MATCH(TRIM($H$11:$H56),{"Cykel","El-cykel","Knallert","45-knallert","Scooter","El-løbehjul"},0))))))*$H$6)))</f>
        <v/>
      </c>
    </row>
    <row r="58">
      <c r="A58" s="66" t="n"/>
      <c r="B58" s="68" t="n"/>
      <c r="C58" s="70" t="n"/>
      <c r="D58" s="70" t="n"/>
      <c r="E58" s="41">
        <f>IF(OR(C58="",D58=""),"",MAX(0,D58-C58))</f>
        <v/>
      </c>
      <c r="F58" s="68" t="n"/>
      <c r="G58" s="68" t="n"/>
      <c r="H58" s="72" t="n"/>
      <c r="I58" s="34">
        <f>IF(N(E58)=0,"",IF(ISNUMBER(MATCH(TRIM(H58),{"Cykel","El-cykel","Knallert","45-knallert","Scooter","El-løbehjul"},0)),E58*$H$7,IF(ISNUMBER(H58),E58*H58,MIN(E58,MAX(0,$B$7-($B$6+SUMPRODUCT($E$11:$E57,1-ISNUMBER(MATCH(TRIM($H$11:$H57),{"Cykel","El-cykel","Knallert","45-knallert","Scooter","El-løbehjul"},0))))))*$H$5+MAX(0,E58-MAX(0,$B$7-($B$6+SUMPRODUCT($E$11:$E57,1-ISNUMBER(MATCH(TRIM($H$11:$H57),{"Cykel","El-cykel","Knallert","45-knallert","Scooter","El-løbehjul"},0))))))*$H$6)))</f>
        <v/>
      </c>
    </row>
    <row r="59">
      <c r="A59" s="67" t="n"/>
      <c r="B59" s="69" t="n"/>
      <c r="C59" s="71" t="n"/>
      <c r="D59" s="71" t="n"/>
      <c r="E59" s="42">
        <f>IF(OR(C59="",D59=""),"",MAX(0,D59-C59))</f>
        <v/>
      </c>
      <c r="F59" s="69" t="n"/>
      <c r="G59" s="69" t="n"/>
      <c r="H59" s="73" t="n"/>
      <c r="I59" s="38">
        <f>IF(N(E59)=0,"",IF(ISNUMBER(MATCH(TRIM(H59),{"Cykel","El-cykel","Knallert","45-knallert","Scooter","El-løbehjul"},0)),E59*$H$7,IF(ISNUMBER(H59),E59*H59,MIN(E59,MAX(0,$B$7-($B$6+SUMPRODUCT($E$11:$E58,1-ISNUMBER(MATCH(TRIM($H$11:$H58),{"Cykel","El-cykel","Knallert","45-knallert","Scooter","El-løbehjul"},0))))))*$H$5+MAX(0,E59-MAX(0,$B$7-($B$6+SUMPRODUCT($E$11:$E58,1-ISNUMBER(MATCH(TRIM($H$11:$H58),{"Cykel","El-cykel","Knallert","45-knallert","Scooter","El-løbehjul"},0))))))*$H$6)))</f>
        <v/>
      </c>
    </row>
    <row r="60">
      <c r="A60" s="66" t="n"/>
      <c r="B60" s="68" t="n"/>
      <c r="C60" s="70" t="n"/>
      <c r="D60" s="70" t="n"/>
      <c r="E60" s="41">
        <f>IF(OR(C60="",D60=""),"",MAX(0,D60-C60))</f>
        <v/>
      </c>
      <c r="F60" s="68" t="n"/>
      <c r="G60" s="68" t="n"/>
      <c r="H60" s="72" t="n"/>
      <c r="I60" s="34">
        <f>IF(N(E60)=0,"",IF(ISNUMBER(MATCH(TRIM(H60),{"Cykel","El-cykel","Knallert","45-knallert","Scooter","El-løbehjul"},0)),E60*$H$7,IF(ISNUMBER(H60),E60*H60,MIN(E60,MAX(0,$B$7-($B$6+SUMPRODUCT($E$11:$E59,1-ISNUMBER(MATCH(TRIM($H$11:$H59),{"Cykel","El-cykel","Knallert","45-knallert","Scooter","El-løbehjul"},0))))))*$H$5+MAX(0,E60-MAX(0,$B$7-($B$6+SUMPRODUCT($E$11:$E59,1-ISNUMBER(MATCH(TRIM($H$11:$H59),{"Cykel","El-cykel","Knallert","45-knallert","Scooter","El-løbehjul"},0))))))*$H$6)))</f>
        <v/>
      </c>
    </row>
    <row r="61">
      <c r="A61" s="67" t="n"/>
      <c r="B61" s="69" t="n"/>
      <c r="C61" s="71" t="n"/>
      <c r="D61" s="71" t="n"/>
      <c r="E61" s="42">
        <f>IF(OR(C61="",D61=""),"",MAX(0,D61-C61))</f>
        <v/>
      </c>
      <c r="F61" s="69" t="n"/>
      <c r="G61" s="69" t="n"/>
      <c r="H61" s="73" t="n"/>
      <c r="I61" s="38">
        <f>IF(N(E61)=0,"",IF(ISNUMBER(MATCH(TRIM(H61),{"Cykel","El-cykel","Knallert","45-knallert","Scooter","El-løbehjul"},0)),E61*$H$7,IF(ISNUMBER(H61),E61*H61,MIN(E61,MAX(0,$B$7-($B$6+SUMPRODUCT($E$11:$E60,1-ISNUMBER(MATCH(TRIM($H$11:$H60),{"Cykel","El-cykel","Knallert","45-knallert","Scooter","El-løbehjul"},0))))))*$H$5+MAX(0,E61-MAX(0,$B$7-($B$6+SUMPRODUCT($E$11:$E60,1-ISNUMBER(MATCH(TRIM($H$11:$H60),{"Cykel","El-cykel","Knallert","45-knallert","Scooter","El-løbehjul"},0))))))*$H$6)))</f>
        <v/>
      </c>
    </row>
    <row r="62">
      <c r="A62" s="66" t="n"/>
      <c r="B62" s="68" t="n"/>
      <c r="C62" s="70" t="n"/>
      <c r="D62" s="70" t="n"/>
      <c r="E62" s="41">
        <f>IF(OR(C62="",D62=""),"",MAX(0,D62-C62))</f>
        <v/>
      </c>
      <c r="F62" s="68" t="n"/>
      <c r="G62" s="68" t="n"/>
      <c r="H62" s="72" t="n"/>
      <c r="I62" s="34">
        <f>IF(N(E62)=0,"",IF(ISNUMBER(MATCH(TRIM(H62),{"Cykel","El-cykel","Knallert","45-knallert","Scooter","El-løbehjul"},0)),E62*$H$7,IF(ISNUMBER(H62),E62*H62,MIN(E62,MAX(0,$B$7-($B$6+SUMPRODUCT($E$11:$E61,1-ISNUMBER(MATCH(TRIM($H$11:$H61),{"Cykel","El-cykel","Knallert","45-knallert","Scooter","El-løbehjul"},0))))))*$H$5+MAX(0,E62-MAX(0,$B$7-($B$6+SUMPRODUCT($E$11:$E61,1-ISNUMBER(MATCH(TRIM($H$11:$H61),{"Cykel","El-cykel","Knallert","45-knallert","Scooter","El-løbehjul"},0))))))*$H$6)))</f>
        <v/>
      </c>
    </row>
    <row r="63">
      <c r="A63" s="67" t="n"/>
      <c r="B63" s="69" t="n"/>
      <c r="C63" s="71" t="n"/>
      <c r="D63" s="71" t="n"/>
      <c r="E63" s="42">
        <f>IF(OR(C63="",D63=""),"",MAX(0,D63-C63))</f>
        <v/>
      </c>
      <c r="F63" s="69" t="n"/>
      <c r="G63" s="69" t="n"/>
      <c r="H63" s="73" t="n"/>
      <c r="I63" s="38">
        <f>IF(N(E63)=0,"",IF(ISNUMBER(MATCH(TRIM(H63),{"Cykel","El-cykel","Knallert","45-knallert","Scooter","El-løbehjul"},0)),E63*$H$7,IF(ISNUMBER(H63),E63*H63,MIN(E63,MAX(0,$B$7-($B$6+SUMPRODUCT($E$11:$E62,1-ISNUMBER(MATCH(TRIM($H$11:$H62),{"Cykel","El-cykel","Knallert","45-knallert","Scooter","El-løbehjul"},0))))))*$H$5+MAX(0,E63-MAX(0,$B$7-($B$6+SUMPRODUCT($E$11:$E62,1-ISNUMBER(MATCH(TRIM($H$11:$H62),{"Cykel","El-cykel","Knallert","45-knallert","Scooter","El-løbehjul"},0))))))*$H$6)))</f>
        <v/>
      </c>
    </row>
    <row r="64">
      <c r="A64" s="66" t="n"/>
      <c r="B64" s="68" t="n"/>
      <c r="C64" s="70" t="n"/>
      <c r="D64" s="70" t="n"/>
      <c r="E64" s="41">
        <f>IF(OR(C64="",D64=""),"",MAX(0,D64-C64))</f>
        <v/>
      </c>
      <c r="F64" s="68" t="n"/>
      <c r="G64" s="68" t="n"/>
      <c r="H64" s="72" t="n"/>
      <c r="I64" s="34">
        <f>IF(N(E64)=0,"",IF(ISNUMBER(MATCH(TRIM(H64),{"Cykel","El-cykel","Knallert","45-knallert","Scooter","El-løbehjul"},0)),E64*$H$7,IF(ISNUMBER(H64),E64*H64,MIN(E64,MAX(0,$B$7-($B$6+SUMPRODUCT($E$11:$E63,1-ISNUMBER(MATCH(TRIM($H$11:$H63),{"Cykel","El-cykel","Knallert","45-knallert","Scooter","El-løbehjul"},0))))))*$H$5+MAX(0,E64-MAX(0,$B$7-($B$6+SUMPRODUCT($E$11:$E63,1-ISNUMBER(MATCH(TRIM($H$11:$H63),{"Cykel","El-cykel","Knallert","45-knallert","Scooter","El-løbehjul"},0))))))*$H$6)))</f>
        <v/>
      </c>
    </row>
    <row r="65">
      <c r="A65" s="67" t="n"/>
      <c r="B65" s="69" t="n"/>
      <c r="C65" s="71" t="n"/>
      <c r="D65" s="71" t="n"/>
      <c r="E65" s="42">
        <f>IF(OR(C65="",D65=""),"",MAX(0,D65-C65))</f>
        <v/>
      </c>
      <c r="F65" s="69" t="n"/>
      <c r="G65" s="69" t="n"/>
      <c r="H65" s="73" t="n"/>
      <c r="I65" s="38">
        <f>IF(N(E65)=0,"",IF(ISNUMBER(MATCH(TRIM(H65),{"Cykel","El-cykel","Knallert","45-knallert","Scooter","El-løbehjul"},0)),E65*$H$7,IF(ISNUMBER(H65),E65*H65,MIN(E65,MAX(0,$B$7-($B$6+SUMPRODUCT($E$11:$E64,1-ISNUMBER(MATCH(TRIM($H$11:$H64),{"Cykel","El-cykel","Knallert","45-knallert","Scooter","El-løbehjul"},0))))))*$H$5+MAX(0,E65-MAX(0,$B$7-($B$6+SUMPRODUCT($E$11:$E64,1-ISNUMBER(MATCH(TRIM($H$11:$H64),{"Cykel","El-cykel","Knallert","45-knallert","Scooter","El-løbehjul"},0))))))*$H$6)))</f>
        <v/>
      </c>
    </row>
    <row r="66">
      <c r="A66" s="66" t="n"/>
      <c r="B66" s="68" t="n"/>
      <c r="C66" s="70" t="n"/>
      <c r="D66" s="70" t="n"/>
      <c r="E66" s="41">
        <f>IF(OR(C66="",D66=""),"",MAX(0,D66-C66))</f>
        <v/>
      </c>
      <c r="F66" s="68" t="n"/>
      <c r="G66" s="68" t="n"/>
      <c r="H66" s="72" t="n"/>
      <c r="I66" s="34">
        <f>IF(N(E66)=0,"",IF(ISNUMBER(MATCH(TRIM(H66),{"Cykel","El-cykel","Knallert","45-knallert","Scooter","El-løbehjul"},0)),E66*$H$7,IF(ISNUMBER(H66),E66*H66,MIN(E66,MAX(0,$B$7-($B$6+SUMPRODUCT($E$11:$E65,1-ISNUMBER(MATCH(TRIM($H$11:$H65),{"Cykel","El-cykel","Knallert","45-knallert","Scooter","El-løbehjul"},0))))))*$H$5+MAX(0,E66-MAX(0,$B$7-($B$6+SUMPRODUCT($E$11:$E65,1-ISNUMBER(MATCH(TRIM($H$11:$H65),{"Cykel","El-cykel","Knallert","45-knallert","Scooter","El-løbehjul"},0))))))*$H$6)))</f>
        <v/>
      </c>
    </row>
    <row r="67">
      <c r="A67" s="67" t="n"/>
      <c r="B67" s="69" t="n"/>
      <c r="C67" s="71" t="n"/>
      <c r="D67" s="71" t="n"/>
      <c r="E67" s="42">
        <f>IF(OR(C67="",D67=""),"",MAX(0,D67-C67))</f>
        <v/>
      </c>
      <c r="F67" s="69" t="n"/>
      <c r="G67" s="69" t="n"/>
      <c r="H67" s="73" t="n"/>
      <c r="I67" s="38">
        <f>IF(N(E67)=0,"",IF(ISNUMBER(MATCH(TRIM(H67),{"Cykel","El-cykel","Knallert","45-knallert","Scooter","El-løbehjul"},0)),E67*$H$7,IF(ISNUMBER(H67),E67*H67,MIN(E67,MAX(0,$B$7-($B$6+SUMPRODUCT($E$11:$E66,1-ISNUMBER(MATCH(TRIM($H$11:$H66),{"Cykel","El-cykel","Knallert","45-knallert","Scooter","El-løbehjul"},0))))))*$H$5+MAX(0,E67-MAX(0,$B$7-($B$6+SUMPRODUCT($E$11:$E66,1-ISNUMBER(MATCH(TRIM($H$11:$H66),{"Cykel","El-cykel","Knallert","45-knallert","Scooter","El-løbehjul"},0))))))*$H$6)))</f>
        <v/>
      </c>
    </row>
    <row r="68">
      <c r="A68" s="66" t="n"/>
      <c r="B68" s="68" t="n"/>
      <c r="C68" s="70" t="n"/>
      <c r="D68" s="70" t="n"/>
      <c r="E68" s="41">
        <f>IF(OR(C68="",D68=""),"",MAX(0,D68-C68))</f>
        <v/>
      </c>
      <c r="F68" s="68" t="n"/>
      <c r="G68" s="68" t="n"/>
      <c r="H68" s="72" t="n"/>
      <c r="I68" s="34">
        <f>IF(N(E68)=0,"",IF(ISNUMBER(MATCH(TRIM(H68),{"Cykel","El-cykel","Knallert","45-knallert","Scooter","El-løbehjul"},0)),E68*$H$7,IF(ISNUMBER(H68),E68*H68,MIN(E68,MAX(0,$B$7-($B$6+SUMPRODUCT($E$11:$E67,1-ISNUMBER(MATCH(TRIM($H$11:$H67),{"Cykel","El-cykel","Knallert","45-knallert","Scooter","El-løbehjul"},0))))))*$H$5+MAX(0,E68-MAX(0,$B$7-($B$6+SUMPRODUCT($E$11:$E67,1-ISNUMBER(MATCH(TRIM($H$11:$H67),{"Cykel","El-cykel","Knallert","45-knallert","Scooter","El-løbehjul"},0))))))*$H$6)))</f>
        <v/>
      </c>
    </row>
    <row r="69">
      <c r="A69" s="67" t="n"/>
      <c r="B69" s="69" t="n"/>
      <c r="C69" s="71" t="n"/>
      <c r="D69" s="71" t="n"/>
      <c r="E69" s="42">
        <f>IF(OR(C69="",D69=""),"",MAX(0,D69-C69))</f>
        <v/>
      </c>
      <c r="F69" s="69" t="n"/>
      <c r="G69" s="69" t="n"/>
      <c r="H69" s="73" t="n"/>
      <c r="I69" s="38">
        <f>IF(N(E69)=0,"",IF(ISNUMBER(MATCH(TRIM(H69),{"Cykel","El-cykel","Knallert","45-knallert","Scooter","El-løbehjul"},0)),E69*$H$7,IF(ISNUMBER(H69),E69*H69,MIN(E69,MAX(0,$B$7-($B$6+SUMPRODUCT($E$11:$E68,1-ISNUMBER(MATCH(TRIM($H$11:$H68),{"Cykel","El-cykel","Knallert","45-knallert","Scooter","El-løbehjul"},0))))))*$H$5+MAX(0,E69-MAX(0,$B$7-($B$6+SUMPRODUCT($E$11:$E68,1-ISNUMBER(MATCH(TRIM($H$11:$H68),{"Cykel","El-cykel","Knallert","45-knallert","Scooter","El-løbehjul"},0))))))*$H$6)))</f>
        <v/>
      </c>
    </row>
    <row r="70">
      <c r="A70" s="66" t="n"/>
      <c r="B70" s="68" t="n"/>
      <c r="C70" s="70" t="n"/>
      <c r="D70" s="70" t="n"/>
      <c r="E70" s="41">
        <f>IF(OR(C70="",D70=""),"",MAX(0,D70-C70))</f>
        <v/>
      </c>
      <c r="F70" s="68" t="n"/>
      <c r="G70" s="68" t="n"/>
      <c r="H70" s="72" t="n"/>
      <c r="I70" s="34">
        <f>IF(N(E70)=0,"",IF(ISNUMBER(MATCH(TRIM(H70),{"Cykel","El-cykel","Knallert","45-knallert","Scooter","El-løbehjul"},0)),E70*$H$7,IF(ISNUMBER(H70),E70*H70,MIN(E70,MAX(0,$B$7-($B$6+SUMPRODUCT($E$11:$E69,1-ISNUMBER(MATCH(TRIM($H$11:$H69),{"Cykel","El-cykel","Knallert","45-knallert","Scooter","El-løbehjul"},0))))))*$H$5+MAX(0,E70-MAX(0,$B$7-($B$6+SUMPRODUCT($E$11:$E69,1-ISNUMBER(MATCH(TRIM($H$11:$H69),{"Cykel","El-cykel","Knallert","45-knallert","Scooter","El-løbehjul"},0))))))*$H$6)))</f>
        <v/>
      </c>
    </row>
    <row r="71">
      <c r="A71" s="67" t="n"/>
      <c r="B71" s="69" t="n"/>
      <c r="C71" s="71" t="n"/>
      <c r="D71" s="71" t="n"/>
      <c r="E71" s="42">
        <f>IF(OR(C71="",D71=""),"",MAX(0,D71-C71))</f>
        <v/>
      </c>
      <c r="F71" s="69" t="n"/>
      <c r="G71" s="69" t="n"/>
      <c r="H71" s="73" t="n"/>
      <c r="I71" s="38">
        <f>IF(N(E71)=0,"",IF(ISNUMBER(MATCH(TRIM(H71),{"Cykel","El-cykel","Knallert","45-knallert","Scooter","El-løbehjul"},0)),E71*$H$7,IF(ISNUMBER(H71),E71*H71,MIN(E71,MAX(0,$B$7-($B$6+SUMPRODUCT($E$11:$E70,1-ISNUMBER(MATCH(TRIM($H$11:$H70),{"Cykel","El-cykel","Knallert","45-knallert","Scooter","El-løbehjul"},0))))))*$H$5+MAX(0,E71-MAX(0,$B$7-($B$6+SUMPRODUCT($E$11:$E70,1-ISNUMBER(MATCH(TRIM($H$11:$H70),{"Cykel","El-cykel","Knallert","45-knallert","Scooter","El-løbehjul"},0))))))*$H$6)))</f>
        <v/>
      </c>
    </row>
    <row r="72">
      <c r="A72" s="66" t="n"/>
      <c r="B72" s="68" t="n"/>
      <c r="C72" s="70" t="n"/>
      <c r="D72" s="70" t="n"/>
      <c r="E72" s="41">
        <f>IF(OR(C72="",D72=""),"",MAX(0,D72-C72))</f>
        <v/>
      </c>
      <c r="F72" s="68" t="n"/>
      <c r="G72" s="68" t="n"/>
      <c r="H72" s="72" t="n"/>
      <c r="I72" s="34">
        <f>IF(N(E72)=0,"",IF(ISNUMBER(MATCH(TRIM(H72),{"Cykel","El-cykel","Knallert","45-knallert","Scooter","El-løbehjul"},0)),E72*$H$7,IF(ISNUMBER(H72),E72*H72,MIN(E72,MAX(0,$B$7-($B$6+SUMPRODUCT($E$11:$E71,1-ISNUMBER(MATCH(TRIM($H$11:$H71),{"Cykel","El-cykel","Knallert","45-knallert","Scooter","El-løbehjul"},0))))))*$H$5+MAX(0,E72-MAX(0,$B$7-($B$6+SUMPRODUCT($E$11:$E71,1-ISNUMBER(MATCH(TRIM($H$11:$H71),{"Cykel","El-cykel","Knallert","45-knallert","Scooter","El-løbehjul"},0))))))*$H$6)))</f>
        <v/>
      </c>
    </row>
    <row r="73">
      <c r="A73" s="67" t="n"/>
      <c r="B73" s="69" t="n"/>
      <c r="C73" s="71" t="n"/>
      <c r="D73" s="71" t="n"/>
      <c r="E73" s="42">
        <f>IF(OR(C73="",D73=""),"",MAX(0,D73-C73))</f>
        <v/>
      </c>
      <c r="F73" s="69" t="n"/>
      <c r="G73" s="69" t="n"/>
      <c r="H73" s="73" t="n"/>
      <c r="I73" s="38">
        <f>IF(N(E73)=0,"",IF(ISNUMBER(MATCH(TRIM(H73),{"Cykel","El-cykel","Knallert","45-knallert","Scooter","El-løbehjul"},0)),E73*$H$7,IF(ISNUMBER(H73),E73*H73,MIN(E73,MAX(0,$B$7-($B$6+SUMPRODUCT($E$11:$E72,1-ISNUMBER(MATCH(TRIM($H$11:$H72),{"Cykel","El-cykel","Knallert","45-knallert","Scooter","El-løbehjul"},0))))))*$H$5+MAX(0,E73-MAX(0,$B$7-($B$6+SUMPRODUCT($E$11:$E72,1-ISNUMBER(MATCH(TRIM($H$11:$H72),{"Cykel","El-cykel","Knallert","45-knallert","Scooter","El-løbehjul"},0))))))*$H$6)))</f>
        <v/>
      </c>
    </row>
    <row r="74">
      <c r="A74" s="66" t="n"/>
      <c r="B74" s="68" t="n"/>
      <c r="C74" s="70" t="n"/>
      <c r="D74" s="70" t="n"/>
      <c r="E74" s="41">
        <f>IF(OR(C74="",D74=""),"",MAX(0,D74-C74))</f>
        <v/>
      </c>
      <c r="F74" s="68" t="n"/>
      <c r="G74" s="68" t="n"/>
      <c r="H74" s="72" t="n"/>
      <c r="I74" s="34">
        <f>IF(N(E74)=0,"",IF(ISNUMBER(MATCH(TRIM(H74),{"Cykel","El-cykel","Knallert","45-knallert","Scooter","El-løbehjul"},0)),E74*$H$7,IF(ISNUMBER(H74),E74*H74,MIN(E74,MAX(0,$B$7-($B$6+SUMPRODUCT($E$11:$E73,1-ISNUMBER(MATCH(TRIM($H$11:$H73),{"Cykel","El-cykel","Knallert","45-knallert","Scooter","El-løbehjul"},0))))))*$H$5+MAX(0,E74-MAX(0,$B$7-($B$6+SUMPRODUCT($E$11:$E73,1-ISNUMBER(MATCH(TRIM($H$11:$H73),{"Cykel","El-cykel","Knallert","45-knallert","Scooter","El-løbehjul"},0))))))*$H$6)))</f>
        <v/>
      </c>
    </row>
    <row r="75">
      <c r="A75" s="67" t="n"/>
      <c r="B75" s="69" t="n"/>
      <c r="C75" s="71" t="n"/>
      <c r="D75" s="71" t="n"/>
      <c r="E75" s="42">
        <f>IF(OR(C75="",D75=""),"",MAX(0,D75-C75))</f>
        <v/>
      </c>
      <c r="F75" s="69" t="n"/>
      <c r="G75" s="69" t="n"/>
      <c r="H75" s="73" t="n"/>
      <c r="I75" s="38">
        <f>IF(N(E75)=0,"",IF(ISNUMBER(MATCH(TRIM(H75),{"Cykel","El-cykel","Knallert","45-knallert","Scooter","El-løbehjul"},0)),E75*$H$7,IF(ISNUMBER(H75),E75*H75,MIN(E75,MAX(0,$B$7-($B$6+SUMPRODUCT($E$11:$E74,1-ISNUMBER(MATCH(TRIM($H$11:$H74),{"Cykel","El-cykel","Knallert","45-knallert","Scooter","El-løbehjul"},0))))))*$H$5+MAX(0,E75-MAX(0,$B$7-($B$6+SUMPRODUCT($E$11:$E74,1-ISNUMBER(MATCH(TRIM($H$11:$H74),{"Cykel","El-cykel","Knallert","45-knallert","Scooter","El-løbehjul"},0))))))*$H$6)))</f>
        <v/>
      </c>
    </row>
    <row r="76">
      <c r="A76" s="66" t="n"/>
      <c r="B76" s="68" t="n"/>
      <c r="C76" s="70" t="n"/>
      <c r="D76" s="70" t="n"/>
      <c r="E76" s="41">
        <f>IF(OR(C76="",D76=""),"",MAX(0,D76-C76))</f>
        <v/>
      </c>
      <c r="F76" s="68" t="n"/>
      <c r="G76" s="68" t="n"/>
      <c r="H76" s="72" t="n"/>
      <c r="I76" s="34">
        <f>IF(N(E76)=0,"",IF(ISNUMBER(MATCH(TRIM(H76),{"Cykel","El-cykel","Knallert","45-knallert","Scooter","El-løbehjul"},0)),E76*$H$7,IF(ISNUMBER(H76),E76*H76,MIN(E76,MAX(0,$B$7-($B$6+SUMPRODUCT($E$11:$E75,1-ISNUMBER(MATCH(TRIM($H$11:$H75),{"Cykel","El-cykel","Knallert","45-knallert","Scooter","El-løbehjul"},0))))))*$H$5+MAX(0,E76-MAX(0,$B$7-($B$6+SUMPRODUCT($E$11:$E75,1-ISNUMBER(MATCH(TRIM($H$11:$H75),{"Cykel","El-cykel","Knallert","45-knallert","Scooter","El-løbehjul"},0))))))*$H$6)))</f>
        <v/>
      </c>
    </row>
    <row r="77">
      <c r="A77" s="67" t="n"/>
      <c r="B77" s="69" t="n"/>
      <c r="C77" s="71" t="n"/>
      <c r="D77" s="71" t="n"/>
      <c r="E77" s="42">
        <f>IF(OR(C77="",D77=""),"",MAX(0,D77-C77))</f>
        <v/>
      </c>
      <c r="F77" s="69" t="n"/>
      <c r="G77" s="69" t="n"/>
      <c r="H77" s="73" t="n"/>
      <c r="I77" s="38">
        <f>IF(N(E77)=0,"",IF(ISNUMBER(MATCH(TRIM(H77),{"Cykel","El-cykel","Knallert","45-knallert","Scooter","El-løbehjul"},0)),E77*$H$7,IF(ISNUMBER(H77),E77*H77,MIN(E77,MAX(0,$B$7-($B$6+SUMPRODUCT($E$11:$E76,1-ISNUMBER(MATCH(TRIM($H$11:$H76),{"Cykel","El-cykel","Knallert","45-knallert","Scooter","El-løbehjul"},0))))))*$H$5+MAX(0,E77-MAX(0,$B$7-($B$6+SUMPRODUCT($E$11:$E76,1-ISNUMBER(MATCH(TRIM($H$11:$H76),{"Cykel","El-cykel","Knallert","45-knallert","Scooter","El-løbehjul"},0))))))*$H$6)))</f>
        <v/>
      </c>
    </row>
    <row r="78">
      <c r="A78" s="66" t="n"/>
      <c r="B78" s="68" t="n"/>
      <c r="C78" s="70" t="n"/>
      <c r="D78" s="70" t="n"/>
      <c r="E78" s="41">
        <f>IF(OR(C78="",D78=""),"",MAX(0,D78-C78))</f>
        <v/>
      </c>
      <c r="F78" s="68" t="n"/>
      <c r="G78" s="68" t="n"/>
      <c r="H78" s="72" t="n"/>
      <c r="I78" s="34">
        <f>IF(N(E78)=0,"",IF(ISNUMBER(MATCH(TRIM(H78),{"Cykel","El-cykel","Knallert","45-knallert","Scooter","El-løbehjul"},0)),E78*$H$7,IF(ISNUMBER(H78),E78*H78,MIN(E78,MAX(0,$B$7-($B$6+SUMPRODUCT($E$11:$E77,1-ISNUMBER(MATCH(TRIM($H$11:$H77),{"Cykel","El-cykel","Knallert","45-knallert","Scooter","El-løbehjul"},0))))))*$H$5+MAX(0,E78-MAX(0,$B$7-($B$6+SUMPRODUCT($E$11:$E77,1-ISNUMBER(MATCH(TRIM($H$11:$H77),{"Cykel","El-cykel","Knallert","45-knallert","Scooter","El-løbehjul"},0))))))*$H$6)))</f>
        <v/>
      </c>
    </row>
    <row r="79">
      <c r="A79" s="67" t="n"/>
      <c r="B79" s="69" t="n"/>
      <c r="C79" s="71" t="n"/>
      <c r="D79" s="71" t="n"/>
      <c r="E79" s="42">
        <f>IF(OR(C79="",D79=""),"",MAX(0,D79-C79))</f>
        <v/>
      </c>
      <c r="F79" s="69" t="n"/>
      <c r="G79" s="69" t="n"/>
      <c r="H79" s="73" t="n"/>
      <c r="I79" s="38">
        <f>IF(N(E79)=0,"",IF(ISNUMBER(MATCH(TRIM(H79),{"Cykel","El-cykel","Knallert","45-knallert","Scooter","El-løbehjul"},0)),E79*$H$7,IF(ISNUMBER(H79),E79*H79,MIN(E79,MAX(0,$B$7-($B$6+SUMPRODUCT($E$11:$E78,1-ISNUMBER(MATCH(TRIM($H$11:$H78),{"Cykel","El-cykel","Knallert","45-knallert","Scooter","El-løbehjul"},0))))))*$H$5+MAX(0,E79-MAX(0,$B$7-($B$6+SUMPRODUCT($E$11:$E78,1-ISNUMBER(MATCH(TRIM($H$11:$H78),{"Cykel","El-cykel","Knallert","45-knallert","Scooter","El-løbehjul"},0))))))*$H$6)))</f>
        <v/>
      </c>
    </row>
    <row r="80">
      <c r="A80" s="66" t="n"/>
      <c r="B80" s="68" t="n"/>
      <c r="C80" s="70" t="n"/>
      <c r="D80" s="70" t="n"/>
      <c r="E80" s="41">
        <f>IF(OR(C80="",D80=""),"",MAX(0,D80-C80))</f>
        <v/>
      </c>
      <c r="F80" s="68" t="n"/>
      <c r="G80" s="68" t="n"/>
      <c r="H80" s="72" t="n"/>
      <c r="I80" s="34">
        <f>IF(N(E80)=0,"",IF(ISNUMBER(MATCH(TRIM(H80),{"Cykel","El-cykel","Knallert","45-knallert","Scooter","El-løbehjul"},0)),E80*$H$7,IF(ISNUMBER(H80),E80*H80,MIN(E80,MAX(0,$B$7-($B$6+SUMPRODUCT($E$11:$E79,1-ISNUMBER(MATCH(TRIM($H$11:$H79),{"Cykel","El-cykel","Knallert","45-knallert","Scooter","El-løbehjul"},0))))))*$H$5+MAX(0,E80-MAX(0,$B$7-($B$6+SUMPRODUCT($E$11:$E79,1-ISNUMBER(MATCH(TRIM($H$11:$H79),{"Cykel","El-cykel","Knallert","45-knallert","Scooter","El-løbehjul"},0))))))*$H$6)))</f>
        <v/>
      </c>
    </row>
    <row r="81">
      <c r="A81" s="67" t="n"/>
      <c r="B81" s="69" t="n"/>
      <c r="C81" s="71" t="n"/>
      <c r="D81" s="71" t="n"/>
      <c r="E81" s="42">
        <f>IF(OR(C81="",D81=""),"",MAX(0,D81-C81))</f>
        <v/>
      </c>
      <c r="F81" s="69" t="n"/>
      <c r="G81" s="69" t="n"/>
      <c r="H81" s="73" t="n"/>
      <c r="I81" s="38">
        <f>IF(N(E81)=0,"",IF(ISNUMBER(MATCH(TRIM(H81),{"Cykel","El-cykel","Knallert","45-knallert","Scooter","El-løbehjul"},0)),E81*$H$7,IF(ISNUMBER(H81),E81*H81,MIN(E81,MAX(0,$B$7-($B$6+SUMPRODUCT($E$11:$E80,1-ISNUMBER(MATCH(TRIM($H$11:$H80),{"Cykel","El-cykel","Knallert","45-knallert","Scooter","El-løbehjul"},0))))))*$H$5+MAX(0,E81-MAX(0,$B$7-($B$6+SUMPRODUCT($E$11:$E80,1-ISNUMBER(MATCH(TRIM($H$11:$H80),{"Cykel","El-cykel","Knallert","45-knallert","Scooter","El-løbehjul"},0))))))*$H$6)))</f>
        <v/>
      </c>
    </row>
    <row r="82">
      <c r="A82" s="66" t="n"/>
      <c r="B82" s="68" t="n"/>
      <c r="C82" s="70" t="n"/>
      <c r="D82" s="70" t="n"/>
      <c r="E82" s="41">
        <f>IF(OR(C82="",D82=""),"",MAX(0,D82-C82))</f>
        <v/>
      </c>
      <c r="F82" s="68" t="n"/>
      <c r="G82" s="68" t="n"/>
      <c r="H82" s="72" t="n"/>
      <c r="I82" s="34">
        <f>IF(N(E82)=0,"",IF(ISNUMBER(MATCH(TRIM(H82),{"Cykel","El-cykel","Knallert","45-knallert","Scooter","El-løbehjul"},0)),E82*$H$7,IF(ISNUMBER(H82),E82*H82,MIN(E82,MAX(0,$B$7-($B$6+SUMPRODUCT($E$11:$E81,1-ISNUMBER(MATCH(TRIM($H$11:$H81),{"Cykel","El-cykel","Knallert","45-knallert","Scooter","El-løbehjul"},0))))))*$H$5+MAX(0,E82-MAX(0,$B$7-($B$6+SUMPRODUCT($E$11:$E81,1-ISNUMBER(MATCH(TRIM($H$11:$H81),{"Cykel","El-cykel","Knallert","45-knallert","Scooter","El-løbehjul"},0))))))*$H$6)))</f>
        <v/>
      </c>
    </row>
    <row r="83">
      <c r="A83" s="67" t="n"/>
      <c r="B83" s="69" t="n"/>
      <c r="C83" s="71" t="n"/>
      <c r="D83" s="71" t="n"/>
      <c r="E83" s="42">
        <f>IF(OR(C83="",D83=""),"",MAX(0,D83-C83))</f>
        <v/>
      </c>
      <c r="F83" s="69" t="n"/>
      <c r="G83" s="69" t="n"/>
      <c r="H83" s="73" t="n"/>
      <c r="I83" s="38">
        <f>IF(N(E83)=0,"",IF(ISNUMBER(MATCH(TRIM(H83),{"Cykel","El-cykel","Knallert","45-knallert","Scooter","El-løbehjul"},0)),E83*$H$7,IF(ISNUMBER(H83),E83*H83,MIN(E83,MAX(0,$B$7-($B$6+SUMPRODUCT($E$11:$E82,1-ISNUMBER(MATCH(TRIM($H$11:$H82),{"Cykel","El-cykel","Knallert","45-knallert","Scooter","El-løbehjul"},0))))))*$H$5+MAX(0,E83-MAX(0,$B$7-($B$6+SUMPRODUCT($E$11:$E82,1-ISNUMBER(MATCH(TRIM($H$11:$H82),{"Cykel","El-cykel","Knallert","45-knallert","Scooter","El-løbehjul"},0))))))*$H$6)))</f>
        <v/>
      </c>
    </row>
    <row r="84">
      <c r="A84" s="66" t="n"/>
      <c r="B84" s="68" t="n"/>
      <c r="C84" s="70" t="n"/>
      <c r="D84" s="70" t="n"/>
      <c r="E84" s="41">
        <f>IF(OR(C84="",D84=""),"",MAX(0,D84-C84))</f>
        <v/>
      </c>
      <c r="F84" s="68" t="n"/>
      <c r="G84" s="68" t="n"/>
      <c r="H84" s="72" t="n"/>
      <c r="I84" s="34">
        <f>IF(N(E84)=0,"",IF(ISNUMBER(MATCH(TRIM(H84),{"Cykel","El-cykel","Knallert","45-knallert","Scooter","El-løbehjul"},0)),E84*$H$7,IF(ISNUMBER(H84),E84*H84,MIN(E84,MAX(0,$B$7-($B$6+SUMPRODUCT($E$11:$E83,1-ISNUMBER(MATCH(TRIM($H$11:$H83),{"Cykel","El-cykel","Knallert","45-knallert","Scooter","El-løbehjul"},0))))))*$H$5+MAX(0,E84-MAX(0,$B$7-($B$6+SUMPRODUCT($E$11:$E83,1-ISNUMBER(MATCH(TRIM($H$11:$H83),{"Cykel","El-cykel","Knallert","45-knallert","Scooter","El-løbehjul"},0))))))*$H$6)))</f>
        <v/>
      </c>
    </row>
    <row r="85">
      <c r="A85" s="67" t="n"/>
      <c r="B85" s="69" t="n"/>
      <c r="C85" s="71" t="n"/>
      <c r="D85" s="71" t="n"/>
      <c r="E85" s="42">
        <f>IF(OR(C85="",D85=""),"",MAX(0,D85-C85))</f>
        <v/>
      </c>
      <c r="F85" s="69" t="n"/>
      <c r="G85" s="69" t="n"/>
      <c r="H85" s="73" t="n"/>
      <c r="I85" s="38">
        <f>IF(N(E85)=0,"",IF(ISNUMBER(MATCH(TRIM(H85),{"Cykel","El-cykel","Knallert","45-knallert","Scooter","El-løbehjul"},0)),E85*$H$7,IF(ISNUMBER(H85),E85*H85,MIN(E85,MAX(0,$B$7-($B$6+SUMPRODUCT($E$11:$E84,1-ISNUMBER(MATCH(TRIM($H$11:$H84),{"Cykel","El-cykel","Knallert","45-knallert","Scooter","El-løbehjul"},0))))))*$H$5+MAX(0,E85-MAX(0,$B$7-($B$6+SUMPRODUCT($E$11:$E84,1-ISNUMBER(MATCH(TRIM($H$11:$H84),{"Cykel","El-cykel","Knallert","45-knallert","Scooter","El-løbehjul"},0))))))*$H$6)))</f>
        <v/>
      </c>
    </row>
    <row r="86">
      <c r="A86" s="66" t="n"/>
      <c r="B86" s="68" t="n"/>
      <c r="C86" s="70" t="n"/>
      <c r="D86" s="70" t="n"/>
      <c r="E86" s="41">
        <f>IF(OR(C86="",D86=""),"",MAX(0,D86-C86))</f>
        <v/>
      </c>
      <c r="F86" s="68" t="n"/>
      <c r="G86" s="68" t="n"/>
      <c r="H86" s="72" t="n"/>
      <c r="I86" s="34">
        <f>IF(N(E86)=0,"",IF(ISNUMBER(MATCH(TRIM(H86),{"Cykel","El-cykel","Knallert","45-knallert","Scooter","El-løbehjul"},0)),E86*$H$7,IF(ISNUMBER(H86),E86*H86,MIN(E86,MAX(0,$B$7-($B$6+SUMPRODUCT($E$11:$E85,1-ISNUMBER(MATCH(TRIM($H$11:$H85),{"Cykel","El-cykel","Knallert","45-knallert","Scooter","El-løbehjul"},0))))))*$H$5+MAX(0,E86-MAX(0,$B$7-($B$6+SUMPRODUCT($E$11:$E85,1-ISNUMBER(MATCH(TRIM($H$11:$H85),{"Cykel","El-cykel","Knallert","45-knallert","Scooter","El-løbehjul"},0))))))*$H$6)))</f>
        <v/>
      </c>
    </row>
    <row r="87">
      <c r="A87" s="67" t="n"/>
      <c r="B87" s="69" t="n"/>
      <c r="C87" s="71" t="n"/>
      <c r="D87" s="71" t="n"/>
      <c r="E87" s="42">
        <f>IF(OR(C87="",D87=""),"",MAX(0,D87-C87))</f>
        <v/>
      </c>
      <c r="F87" s="69" t="n"/>
      <c r="G87" s="69" t="n"/>
      <c r="H87" s="73" t="n"/>
      <c r="I87" s="38">
        <f>IF(N(E87)=0,"",IF(ISNUMBER(MATCH(TRIM(H87),{"Cykel","El-cykel","Knallert","45-knallert","Scooter","El-løbehjul"},0)),E87*$H$7,IF(ISNUMBER(H87),E87*H87,MIN(E87,MAX(0,$B$7-($B$6+SUMPRODUCT($E$11:$E86,1-ISNUMBER(MATCH(TRIM($H$11:$H86),{"Cykel","El-cykel","Knallert","45-knallert","Scooter","El-løbehjul"},0))))))*$H$5+MAX(0,E87-MAX(0,$B$7-($B$6+SUMPRODUCT($E$11:$E86,1-ISNUMBER(MATCH(TRIM($H$11:$H86),{"Cykel","El-cykel","Knallert","45-knallert","Scooter","El-løbehjul"},0))))))*$H$6)))</f>
        <v/>
      </c>
    </row>
    <row r="88">
      <c r="A88" s="66" t="n"/>
      <c r="B88" s="68" t="n"/>
      <c r="C88" s="70" t="n"/>
      <c r="D88" s="70" t="n"/>
      <c r="E88" s="41">
        <f>IF(OR(C88="",D88=""),"",MAX(0,D88-C88))</f>
        <v/>
      </c>
      <c r="F88" s="68" t="n"/>
      <c r="G88" s="68" t="n"/>
      <c r="H88" s="72" t="n"/>
      <c r="I88" s="34">
        <f>IF(N(E88)=0,"",IF(ISNUMBER(MATCH(TRIM(H88),{"Cykel","El-cykel","Knallert","45-knallert","Scooter","El-løbehjul"},0)),E88*$H$7,IF(ISNUMBER(H88),E88*H88,MIN(E88,MAX(0,$B$7-($B$6+SUMPRODUCT($E$11:$E87,1-ISNUMBER(MATCH(TRIM($H$11:$H87),{"Cykel","El-cykel","Knallert","45-knallert","Scooter","El-løbehjul"},0))))))*$H$5+MAX(0,E88-MAX(0,$B$7-($B$6+SUMPRODUCT($E$11:$E87,1-ISNUMBER(MATCH(TRIM($H$11:$H87),{"Cykel","El-cykel","Knallert","45-knallert","Scooter","El-løbehjul"},0))))))*$H$6)))</f>
        <v/>
      </c>
    </row>
    <row r="89">
      <c r="A89" s="67" t="n"/>
      <c r="B89" s="69" t="n"/>
      <c r="C89" s="71" t="n"/>
      <c r="D89" s="71" t="n"/>
      <c r="E89" s="42">
        <f>IF(OR(C89="",D89=""),"",MAX(0,D89-C89))</f>
        <v/>
      </c>
      <c r="F89" s="69" t="n"/>
      <c r="G89" s="69" t="n"/>
      <c r="H89" s="73" t="n"/>
      <c r="I89" s="38">
        <f>IF(N(E89)=0,"",IF(ISNUMBER(MATCH(TRIM(H89),{"Cykel","El-cykel","Knallert","45-knallert","Scooter","El-løbehjul"},0)),E89*$H$7,IF(ISNUMBER(H89),E89*H89,MIN(E89,MAX(0,$B$7-($B$6+SUMPRODUCT($E$11:$E88,1-ISNUMBER(MATCH(TRIM($H$11:$H88),{"Cykel","El-cykel","Knallert","45-knallert","Scooter","El-løbehjul"},0))))))*$H$5+MAX(0,E89-MAX(0,$B$7-($B$6+SUMPRODUCT($E$11:$E88,1-ISNUMBER(MATCH(TRIM($H$11:$H88),{"Cykel","El-cykel","Knallert","45-knallert","Scooter","El-løbehjul"},0))))))*$H$6)))</f>
        <v/>
      </c>
    </row>
    <row r="90">
      <c r="A90" s="66" t="n"/>
      <c r="B90" s="68" t="n"/>
      <c r="C90" s="70" t="n"/>
      <c r="D90" s="70" t="n"/>
      <c r="E90" s="41">
        <f>IF(OR(C90="",D90=""),"",MAX(0,D90-C90))</f>
        <v/>
      </c>
      <c r="F90" s="68" t="n"/>
      <c r="G90" s="68" t="n"/>
      <c r="H90" s="72" t="n"/>
      <c r="I90" s="34">
        <f>IF(N(E90)=0,"",IF(ISNUMBER(MATCH(TRIM(H90),{"Cykel","El-cykel","Knallert","45-knallert","Scooter","El-løbehjul"},0)),E90*$H$7,IF(ISNUMBER(H90),E90*H90,MIN(E90,MAX(0,$B$7-($B$6+SUMPRODUCT($E$11:$E89,1-ISNUMBER(MATCH(TRIM($H$11:$H89),{"Cykel","El-cykel","Knallert","45-knallert","Scooter","El-løbehjul"},0))))))*$H$5+MAX(0,E90-MAX(0,$B$7-($B$6+SUMPRODUCT($E$11:$E89,1-ISNUMBER(MATCH(TRIM($H$11:$H89),{"Cykel","El-cykel","Knallert","45-knallert","Scooter","El-løbehjul"},0))))))*$H$6)))</f>
        <v/>
      </c>
    </row>
    <row r="91">
      <c r="A91" s="67" t="n"/>
      <c r="B91" s="69" t="n"/>
      <c r="C91" s="71" t="n"/>
      <c r="D91" s="71" t="n"/>
      <c r="E91" s="42">
        <f>IF(OR(C91="",D91=""),"",MAX(0,D91-C91))</f>
        <v/>
      </c>
      <c r="F91" s="69" t="n"/>
      <c r="G91" s="69" t="n"/>
      <c r="H91" s="73" t="n"/>
      <c r="I91" s="38">
        <f>IF(N(E91)=0,"",IF(ISNUMBER(MATCH(TRIM(H91),{"Cykel","El-cykel","Knallert","45-knallert","Scooter","El-løbehjul"},0)),E91*$H$7,IF(ISNUMBER(H91),E91*H91,MIN(E91,MAX(0,$B$7-($B$6+SUMPRODUCT($E$11:$E90,1-ISNUMBER(MATCH(TRIM($H$11:$H90),{"Cykel","El-cykel","Knallert","45-knallert","Scooter","El-løbehjul"},0))))))*$H$5+MAX(0,E91-MAX(0,$B$7-($B$6+SUMPRODUCT($E$11:$E90,1-ISNUMBER(MATCH(TRIM($H$11:$H90),{"Cykel","El-cykel","Knallert","45-knallert","Scooter","El-løbehjul"},0))))))*$H$6)))</f>
        <v/>
      </c>
    </row>
    <row r="92">
      <c r="A92" s="26" t="n"/>
      <c r="B92" s="26" t="n"/>
      <c r="C92" s="26" t="n"/>
      <c r="D92" s="26" t="n"/>
      <c r="E92" s="26" t="n"/>
      <c r="F92" s="26" t="n"/>
      <c r="G92" s="26" t="n"/>
      <c r="H92" s="26" t="n"/>
      <c r="I92" s="26" t="n"/>
    </row>
    <row r="93" ht="27.95" customHeight="1" s="6">
      <c r="A93" s="22" t="inlineStr">
        <is>
          <t>Lyse felter udfyldes. Mørke tal regnes selv. Underskrift: Fører ________________  Dato ________    Godkendt ________________  Dato ________</t>
        </is>
      </c>
    </row>
  </sheetData>
  <sheetProtection sheet="1" objects="1" scenarios="1" formatColumns="0" formatRows="0" sort="0" autoFilter="0"/>
  <mergeCells count="13">
    <mergeCell ref="C8:F8"/>
    <mergeCell ref="E4:F4"/>
    <mergeCell ref="A2:I2"/>
    <mergeCell ref="B5:C5"/>
    <mergeCell ref="A93:I93"/>
    <mergeCell ref="A1:I1"/>
    <mergeCell ref="C6:F6"/>
    <mergeCell ref="G8:I8"/>
    <mergeCell ref="G4:I4"/>
    <mergeCell ref="C7:F7"/>
    <mergeCell ref="A3:I3"/>
    <mergeCell ref="B4:C4"/>
    <mergeCell ref="F9:G9"/>
  </mergeCells>
  <dataValidations count="1">
    <dataValidation type="list" errorStyle="warning" allowBlank="1" showDropDown="0" showInputMessage="1" showErrorMessage="1" errorTitle="Transport" error="Ikke en værdi fra listen. Er det en aftalt sats pr. km (fx 3), så klik Ja for at beholde den. Ellers klik Nej og vælg i listen." promptTitle="Transport" prompt="Tom = Bil. Cykel, El-cykel, Knallert, 45-knallert, Scooter og El-løbehjul: 0,64 kr, tæller ikke med i 20.000 km. Aftalt lavere sats: skriv tallet (fx 3) og klik Ja." sqref="H12:H91">
      <formula1>"Bil,Motorcykel,Cykel,El-cykel,Knallert,45-knallert,Scooter,El-løbehjul"</formula1>
    </dataValidation>
  </dataValidations>
  <pageMargins left="0.4" right="0.4" top="0.5" bottom="0.5" header="0.2" footer="0.2"/>
  <pageSetup orientation="landscape" paperSize="9" fitToHeight="0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9"/>
  <sheetViews>
    <sheetView workbookViewId="0">
      <selection activeCell="A1" sqref="A1"/>
    </sheetView>
  </sheetViews>
  <sheetFormatPr baseColWidth="8" defaultRowHeight="15" outlineLevelCol="0"/>
  <cols>
    <col width="3" customWidth="1" style="6" min="1" max="1"/>
    <col width="99" customWidth="1" style="8" min="2" max="2"/>
  </cols>
  <sheetData>
    <row r="1" ht="27.95" customHeight="1" s="6">
      <c r="B1" s="51" t="inlineStr">
        <is>
          <t>Vejledning — Kørebog 2026 (Digitalt Bogholderi ApS)</t>
        </is>
      </c>
    </row>
    <row r="3" ht="15.75" customHeight="1" s="6">
      <c r="B3" s="52" t="inlineStr">
        <is>
          <t>Kontakt</t>
        </is>
      </c>
    </row>
    <row r="4" ht="86.09999999999999" customHeight="1" s="6">
      <c r="B4" s="1" t="inlineStr">
        <is>
          <t>Digitalt Bogholderi ApS
Riddergade 17, 7000 Fredericia
Tlf. 30 20 12 02
digitalt-bogholderi.dk
CVR 44766434</t>
        </is>
      </c>
    </row>
    <row r="6" ht="15.75" customHeight="1" s="6">
      <c r="B6" s="52" t="inlineStr">
        <is>
          <t>SKAT-satser 2026 (låst i skabelonen)</t>
        </is>
      </c>
    </row>
    <row r="7" ht="100.5" customHeight="1" s="6">
      <c r="B7" s="1" t="inlineStr">
        <is>
          <t>Høj sats: 3,94 kr/km for de første 20.000 erhvervskm pr. kalenderår pr. arbejdsgiver.
Lav sats: 2,28 kr/km over 20.000.
Cykel, el-cykel, knallert, 45-knallert, scooter, el-løbehjul: 0,64 kr/km — vælg typen i Transport. Disse km tæller ikke med i grænsen på 20.000 km.
Kilde: BEK nr 1333 af 20/11/2025 (ligningslovens § 9 B).
Arkene er beskyttet uden adgangskode, så satser og formler ikke ændres ved en fejl. Beskyttelsen kan fjernes under Gennemse › Fjern arkbeskyttelse.</t>
        </is>
      </c>
    </row>
    <row r="9" ht="15.75" customHeight="1" s="6">
      <c r="B9" s="52" t="inlineStr">
        <is>
          <t>Sådan beregnes godtgørelsen (progressiv model)</t>
        </is>
      </c>
    </row>
    <row r="10" ht="72" customHeight="1" s="6">
      <c r="B10" s="1" t="inlineStr">
        <is>
          <t>Skabelonen lægger årets bil-kilometer sammen, inkl. «Allerede kørt i år» (BIL-KM I ÅR).
Under 20.000 km: 3,94 kr. Over: 2,28 kr. En tur der krydser grænsen deles.
Cykel, el-cykel, knallert, 45-knallert, scooter og el-løbehjul afregnes med 0,64 kr og tæller ikke med i grænsen på 20.000 km.
«KM I ÅR (ALLE)» viser alle km inkl. cykel m.m. «Rest til lav sats» regnes kun af bil-km.</t>
        </is>
      </c>
    </row>
    <row r="12" ht="15.75" customHeight="1" s="6">
      <c r="B12" s="52" t="inlineStr">
        <is>
          <t>Kolonner</t>
        </is>
      </c>
    </row>
    <row r="13" ht="128.1" customHeight="1" s="6">
      <c r="B13" s="1" t="inlineStr">
        <is>
          <t>Dato, Km start, Km slut, Destination og Formål udfyldes (lyse felter).
Navn er valgfrit.
Transport: vælg i listen. Tom, Bil og Motorcykel = 3,94/2,28. Cykel, El-cykel, Knallert, 45-knallert, Scooter og El-løbehjul = 0,64 kr (tæller ikke med i 20.000 km). Et tal i feltet (fx 3) bruges som aftalt lavere sats — klik Ja, hvis Excel spørger.
Km og Godtgørelse regnes selv. En tur der krydser 20.000 km deles automatisk mellem 3,94 og 2,28.</t>
        </is>
      </c>
    </row>
    <row r="15" ht="15.75" customHeight="1" s="6">
      <c r="B15" s="52" t="inlineStr">
        <is>
          <t>CPR</t>
        </is>
      </c>
    </row>
    <row r="16" ht="36" customHeight="1" s="6">
      <c r="B16" s="1" t="inlineStr">
        <is>
          <t>CPR-nummer er ikke påkrævet i kolonneoverskriften. Feltet «CPR (valgfri)» øverst kan udfyldes ved afregning efter virksomhedens egen praksis.</t>
        </is>
      </c>
    </row>
    <row r="18" ht="15.75" customHeight="1" s="6">
      <c r="B18" s="52" t="inlineStr">
        <is>
          <t>Udskrivning</t>
        </is>
      </c>
    </row>
    <row r="19" ht="36" customHeight="1" s="6">
      <c r="B19" s="1" t="inlineStr">
        <is>
          <t>A4 liggende, tilpasset sidens bredde. Lyse felter er input. Mørke tal er beregnet.</t>
        </is>
      </c>
    </row>
  </sheetData>
  <sheetProtection sheet="1" objects="1" scenarios="1" formatColumns="0" formatRows="0"/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:C1"/>
    </sheetView>
  </sheetViews>
  <sheetFormatPr baseColWidth="8" defaultRowHeight="15" outlineLevelCol="0"/>
  <cols>
    <col width="44" customWidth="1" style="6" min="1" max="1"/>
    <col width="14" customWidth="1" style="6" min="2" max="2"/>
    <col width="48" customWidth="1" style="6" min="3" max="3"/>
  </cols>
  <sheetData>
    <row r="1" ht="18.75" customHeight="1" s="6">
      <c r="A1" s="7" t="inlineStr">
        <is>
          <t>Skattefri kørselsgodtgørelse 2026</t>
        </is>
      </c>
    </row>
    <row r="3">
      <c r="A3" s="2" t="inlineStr">
        <is>
          <t>Type</t>
        </is>
      </c>
      <c r="B3" s="2" t="inlineStr">
        <is>
          <t>Sats (kr/km)</t>
        </is>
      </c>
      <c r="C3" s="2" t="inlineStr">
        <is>
          <t>Bemærkning</t>
        </is>
      </c>
    </row>
    <row r="4">
      <c r="A4" s="3" t="inlineStr">
        <is>
          <t>Egen bil/motorcykel ≤ 20.000 km</t>
        </is>
      </c>
      <c r="B4" s="4" t="n">
        <v>3.94</v>
      </c>
      <c r="C4" s="3" t="inlineStr">
        <is>
          <t>Høj sats — progressiv standard i kørebogen</t>
        </is>
      </c>
    </row>
    <row r="5">
      <c r="A5" s="3" t="inlineStr">
        <is>
          <t>Egen bil/motorcykel &gt; 20.000 km</t>
        </is>
      </c>
      <c r="B5" s="4" t="n">
        <v>2.28</v>
      </c>
      <c r="C5" s="3" t="inlineStr">
        <is>
          <t>Lav sats — automatisk når YTD overstiger 20.000</t>
        </is>
      </c>
    </row>
    <row r="6">
      <c r="A6" s="3" t="inlineStr">
        <is>
          <t>Cykel, knallert, scooter, el-løbehjul</t>
        </is>
      </c>
      <c r="B6" s="4" t="n">
        <v>0.64</v>
      </c>
      <c r="C6" s="3" t="inlineStr">
        <is>
          <t>Vælg i Transport — tæller ikke med i 20.000 km</t>
        </is>
      </c>
    </row>
    <row r="8" ht="64" customHeight="1" s="6">
      <c r="A8" s="8" t="inlineStr">
        <is>
          <t>Bemærk: Befordringsfradrag (hjem–arbejde) bruger andre satser (2026: 3,17 kr/km for 25–120 km og 1,59 kr/km over 120 km pr. dag, jf. lov nr. 616 af 30/06/2026, https://www.retsinformation.dk/eli/lta/2026/616) og er ikke det samme som kørselsgodtgørelse. Denne skabelon er til erhvervsmæssig kørselsgodtgørelse efter ligningslovens § 9 B.</t>
        </is>
      </c>
    </row>
    <row r="10">
      <c r="A10" s="9" t="inlineStr">
        <is>
          <t>Digitalt Bogholderi ApS · Riddergade 17, 7000 Fredericia · Tlf. 30 20 12 02 · digitalt-bogholderi.dk</t>
        </is>
      </c>
    </row>
  </sheetData>
  <sheetProtection sheet="1" objects="1" scenarios="1" formatColumns="0" formatRows="0"/>
  <mergeCells count="3">
    <mergeCell ref="A1:C1"/>
    <mergeCell ref="A8:C8"/>
    <mergeCell ref="A10:C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2026-10-05T19:40:45Z</dcterms:created>
  <dcterms:modified xmlns:dcterms="http://purl.org/dc/terms/" xmlns:xsi="http://www.w3.org/2001/XMLSchema-instance" xsi:type="dcterms:W3CDTF">2026-10-05T20:21:20Z</dcterms:modified>
  <cp:lastModifiedBy>Matthias  Sørensen</cp:lastModifiedBy>
</cp:coreProperties>
</file>